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15"/>
  </bookViews>
  <sheets>
    <sheet name="खर्च" sheetId="1" r:id="rId1"/>
  </sheets>
  <externalReferences>
    <externalReference r:id="rId2"/>
  </externalReferences>
  <definedNames>
    <definedName name="_xlnm._FilterDatabase" localSheetId="0" hidden="1">खर्च!$A$1:$L$26</definedName>
    <definedName name="_xlnm.Database" localSheetId="0">#REF!</definedName>
    <definedName name="_xlnm.Database">#REF!</definedName>
    <definedName name="JR_PAGE_ANCHOR_0_1">#REF!</definedName>
    <definedName name="_xlnm.Print_Area" localSheetId="0">खर्च!$A$1:$L$29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H25" i="1" l="1"/>
  <c r="G25" i="1"/>
  <c r="D25" i="1"/>
  <c r="C25" i="1"/>
  <c r="G23" i="1"/>
  <c r="D23" i="1"/>
  <c r="J23" i="1" s="1"/>
  <c r="C23" i="1"/>
  <c r="K22" i="1"/>
  <c r="G22" i="1"/>
  <c r="F22" i="1"/>
  <c r="D22" i="1"/>
  <c r="C22" i="1"/>
  <c r="G21" i="1"/>
  <c r="D21" i="1"/>
  <c r="J21" i="1" s="1"/>
  <c r="C21" i="1"/>
  <c r="G20" i="1"/>
  <c r="D20" i="1"/>
  <c r="J20" i="1" s="1"/>
  <c r="C20" i="1"/>
  <c r="K19" i="1"/>
  <c r="O19" i="1" s="1"/>
  <c r="G19" i="1"/>
  <c r="D19" i="1"/>
  <c r="J19" i="1" s="1"/>
  <c r="C19" i="1"/>
  <c r="G18" i="1"/>
  <c r="D18" i="1"/>
  <c r="J18" i="1" s="1"/>
  <c r="C18" i="1"/>
  <c r="K17" i="1"/>
  <c r="J17" i="1"/>
  <c r="G17" i="1"/>
  <c r="I17" i="1" s="1"/>
  <c r="D17" i="1"/>
  <c r="C17" i="1"/>
  <c r="K16" i="1"/>
  <c r="G16" i="1"/>
  <c r="J16" i="1" s="1"/>
  <c r="F16" i="1"/>
  <c r="D16" i="1"/>
  <c r="C16" i="1"/>
  <c r="G15" i="1"/>
  <c r="D15" i="1"/>
  <c r="J15" i="1" s="1"/>
  <c r="C15" i="1"/>
  <c r="G14" i="1"/>
  <c r="D14" i="1"/>
  <c r="F14" i="1" s="1"/>
  <c r="C14" i="1"/>
  <c r="G13" i="1"/>
  <c r="F13" i="1"/>
  <c r="D13" i="1"/>
  <c r="C13" i="1"/>
  <c r="G12" i="1"/>
  <c r="D12" i="1"/>
  <c r="C12" i="1"/>
  <c r="G11" i="1"/>
  <c r="D11" i="1"/>
  <c r="J11" i="1" s="1"/>
  <c r="C11" i="1"/>
  <c r="G10" i="1"/>
  <c r="D10" i="1"/>
  <c r="J10" i="1" s="1"/>
  <c r="C10" i="1"/>
  <c r="K9" i="1"/>
  <c r="G9" i="1"/>
  <c r="F9" i="1"/>
  <c r="D9" i="1"/>
  <c r="C9" i="1"/>
  <c r="G8" i="1"/>
  <c r="D8" i="1"/>
  <c r="J8" i="1" s="1"/>
  <c r="C8" i="1"/>
  <c r="L16" i="1" l="1"/>
  <c r="J14" i="1"/>
  <c r="F20" i="1"/>
  <c r="J12" i="1"/>
  <c r="I16" i="1"/>
  <c r="F18" i="1"/>
  <c r="I20" i="1"/>
  <c r="I18" i="1"/>
  <c r="I10" i="1"/>
  <c r="F15" i="1"/>
  <c r="K18" i="1"/>
  <c r="L18" i="1" s="1"/>
  <c r="F21" i="1"/>
  <c r="I23" i="1"/>
  <c r="K8" i="1"/>
  <c r="O8" i="1" s="1"/>
  <c r="K15" i="1"/>
  <c r="L15" i="1" s="1"/>
  <c r="F17" i="1"/>
  <c r="F19" i="1"/>
  <c r="K21" i="1"/>
  <c r="L21" i="1" s="1"/>
  <c r="J9" i="1"/>
  <c r="L9" i="1" s="1"/>
  <c r="K13" i="1"/>
  <c r="O13" i="1" s="1"/>
  <c r="F25" i="1"/>
  <c r="F12" i="1"/>
  <c r="J22" i="1"/>
  <c r="L22" i="1" s="1"/>
  <c r="F11" i="1"/>
  <c r="I15" i="1"/>
  <c r="O9" i="1"/>
  <c r="O17" i="1"/>
  <c r="L17" i="1"/>
  <c r="L19" i="1"/>
  <c r="F10" i="1"/>
  <c r="K14" i="1"/>
  <c r="I14" i="1"/>
  <c r="J25" i="1"/>
  <c r="K12" i="1"/>
  <c r="O22" i="1"/>
  <c r="F23" i="1"/>
  <c r="G24" i="1"/>
  <c r="G26" i="1" s="1"/>
  <c r="G29" i="1" s="1"/>
  <c r="J13" i="1"/>
  <c r="J24" i="1" s="1"/>
  <c r="K11" i="1"/>
  <c r="E24" i="1"/>
  <c r="F8" i="1"/>
  <c r="O16" i="1"/>
  <c r="I11" i="1"/>
  <c r="I8" i="1"/>
  <c r="I21" i="1"/>
  <c r="K23" i="1"/>
  <c r="K10" i="1"/>
  <c r="K20" i="1"/>
  <c r="D24" i="1"/>
  <c r="D26" i="1" s="1"/>
  <c r="H24" i="1"/>
  <c r="H26" i="1" s="1"/>
  <c r="I13" i="1"/>
  <c r="K25" i="1"/>
  <c r="I12" i="1"/>
  <c r="I22" i="1"/>
  <c r="I9" i="1"/>
  <c r="I19" i="1"/>
  <c r="O21" i="1" l="1"/>
  <c r="L8" i="1"/>
  <c r="O18" i="1"/>
  <c r="O15" i="1"/>
  <c r="H29" i="1"/>
  <c r="I26" i="1"/>
  <c r="K24" i="1"/>
  <c r="I24" i="1"/>
  <c r="O12" i="1"/>
  <c r="L12" i="1"/>
  <c r="D29" i="1"/>
  <c r="J26" i="1"/>
  <c r="L20" i="1"/>
  <c r="O20" i="1"/>
  <c r="L10" i="1"/>
  <c r="O10" i="1"/>
  <c r="L14" i="1"/>
  <c r="O14" i="1"/>
  <c r="L13" i="1"/>
  <c r="O23" i="1"/>
  <c r="L23" i="1"/>
  <c r="E26" i="1"/>
  <c r="F24" i="1"/>
  <c r="L25" i="1"/>
  <c r="P25" i="1"/>
  <c r="O25" i="1"/>
  <c r="O11" i="1"/>
  <c r="L11" i="1"/>
  <c r="E29" i="1" l="1"/>
  <c r="F26" i="1"/>
  <c r="J29" i="1"/>
  <c r="L24" i="1"/>
  <c r="O24" i="1"/>
  <c r="P8" i="1"/>
  <c r="K26" i="1"/>
  <c r="K29" i="1" l="1"/>
  <c r="O26" i="1"/>
</calcChain>
</file>

<file path=xl/sharedStrings.xml><?xml version="1.0" encoding="utf-8"?>
<sst xmlns="http://schemas.openxmlformats.org/spreadsheetml/2006/main" count="27" uniqueCount="20">
  <si>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</si>
  <si>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</si>
  <si>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</si>
  <si>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लुम्बिनी प्रदेश</t>
  </si>
  <si>
    <t>क्र.सं.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</si>
  <si>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</si>
  <si>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</si>
  <si>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</si>
  <si>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</si>
  <si>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</si>
  <si>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Comparison</t>
  </si>
  <si>
    <t>बजेट</t>
  </si>
  <si>
    <t>खर्च</t>
  </si>
  <si>
    <t>प्रतिशत</t>
  </si>
  <si>
    <t>Exp Previous day</t>
  </si>
  <si>
    <t>Exp Increased</t>
  </si>
  <si>
    <t>Group wise Exp Increased</t>
  </si>
  <si>
    <t>कूल जम्मा</t>
  </si>
  <si>
    <t>शुरु र अन्तिम बजेटको फरक</t>
  </si>
  <si>
    <t>आ.व.२०८२/८३ को २०८२ चैत्र मसान्त सम्मको मन्त्रालयगत खर्चको विवरण (सुरु विनियोजनका आधारमा)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</si>
</sst>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Kalimati"/>
      <charset val="1"/>
    </font>
    <font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b/>
      <sz val="11"/>
      <color theme="1"/>
      <name val="Kalimati"/>
      <charset val="1"/>
    </font>
    <font>
      <sz val="12"/>
      <color rgb="FF7030A0"/>
      <name val="Times New Roman"/>
      <family val="1"/>
    </font>
    <font>
      <sz val="10"/>
      <color rgb="FF000000"/>
      <name val="Kalimati"/>
      <charset val="1"/>
    </font>
    <font>
      <sz val="10"/>
      <color rgb="FF7030A0"/>
      <name val="Kalimati"/>
      <charset val="1"/>
    </font>
    <font>
      <b/>
      <i/>
      <sz val="10"/>
      <color theme="1"/>
      <name val="Kalimati"/>
      <charset val="1"/>
    </font>
    <font>
      <b/>
      <i/>
      <sz val="10"/>
      <color rgb="FF000000"/>
      <name val="Kalimati"/>
      <charset val="1"/>
    </font>
    <font>
      <b/>
      <sz val="10"/>
      <color rgb="FF7030A0"/>
      <name val="Kalimati"/>
      <charset val="1"/>
    </font>
    <font>
      <i/>
      <sz val="11"/>
      <color theme="1"/>
      <name val="Kalimati"/>
      <charset val="1"/>
    </font>
    <font>
      <i/>
      <sz val="10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164" fontId="9" fillId="0" borderId="1" xfId="3" applyNumberFormat="1" applyFont="1" applyBorder="1" applyAlignment="1">
      <alignment horizontal="right" vertical="center" wrapText="1"/>
    </xf>
    <xf numFmtId="4" fontId="3" fillId="0" borderId="1" xfId="2" applyNumberFormat="1" applyFont="1" applyBorder="1" applyAlignment="1" applyProtection="1">
      <alignment horizontal="right" vertical="center" wrapText="1"/>
      <protection locked="0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right" vertical="center" wrapText="1"/>
    </xf>
    <xf numFmtId="4" fontId="3" fillId="0" borderId="0" xfId="2" applyNumberFormat="1" applyFont="1" applyAlignment="1">
      <alignment horizontal="center" vertical="center" wrapText="1"/>
    </xf>
    <xf numFmtId="4" fontId="10" fillId="0" borderId="1" xfId="2" applyNumberFormat="1" applyFont="1" applyBorder="1" applyAlignment="1" applyProtection="1">
      <alignment vertical="center" wrapText="1"/>
      <protection locked="0"/>
    </xf>
    <xf numFmtId="164" fontId="12" fillId="0" borderId="1" xfId="3" applyNumberFormat="1" applyFont="1" applyBorder="1" applyAlignment="1">
      <alignment horizontal="right" vertical="center" wrapText="1"/>
    </xf>
    <xf numFmtId="4" fontId="11" fillId="0" borderId="1" xfId="2" applyNumberFormat="1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right" vertical="center" wrapText="1"/>
    </xf>
    <xf numFmtId="4" fontId="11" fillId="0" borderId="0" xfId="2" applyNumberFormat="1" applyFont="1" applyAlignment="1">
      <alignment horizontal="center" vertical="center" wrapText="1"/>
    </xf>
    <xf numFmtId="4" fontId="13" fillId="0" borderId="1" xfId="2" applyNumberFormat="1" applyFont="1" applyBorder="1" applyAlignment="1" applyProtection="1">
      <alignment vertical="center" wrapText="1"/>
      <protection locked="0"/>
    </xf>
    <xf numFmtId="0" fontId="10" fillId="0" borderId="3" xfId="2" applyFont="1" applyBorder="1" applyAlignment="1" applyProtection="1">
      <alignment vertical="center" wrapText="1"/>
      <protection locked="0"/>
    </xf>
    <xf numFmtId="4" fontId="10" fillId="0" borderId="2" xfId="2" applyNumberFormat="1" applyFont="1" applyBorder="1" applyAlignment="1" applyProtection="1">
      <alignment vertical="center" wrapText="1"/>
      <protection locked="0"/>
    </xf>
    <xf numFmtId="4" fontId="4" fillId="0" borderId="1" xfId="2" applyNumberFormat="1" applyFont="1" applyBorder="1" applyAlignment="1">
      <alignment horizontal="right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0" fontId="10" fillId="0" borderId="1" xfId="2" applyFont="1" applyBorder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3" fontId="14" fillId="0" borderId="0" xfId="1" applyFont="1" applyAlignment="1" applyProtection="1">
      <alignment vertical="center" wrapText="1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5" fillId="0" borderId="0" xfId="2" applyFont="1" applyAlignment="1" applyProtection="1">
      <alignment vertical="center" wrapText="1"/>
      <protection locked="0"/>
    </xf>
    <xf numFmtId="43" fontId="3" fillId="0" borderId="0" xfId="2" applyNumberFormat="1" applyFont="1" applyAlignment="1" applyProtection="1">
      <alignment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4" fontId="10" fillId="0" borderId="2" xfId="2" applyNumberFormat="1" applyFont="1" applyBorder="1" applyAlignment="1" applyProtection="1">
      <alignment horizontal="right" vertical="center" wrapText="1"/>
      <protection locked="0"/>
    </xf>
    <xf numFmtId="4" fontId="10" fillId="0" borderId="4" xfId="2" applyNumberFormat="1" applyFont="1" applyBorder="1" applyAlignment="1" applyProtection="1">
      <alignment horizontal="right" vertical="center" wrapText="1"/>
      <protection locked="0"/>
    </xf>
    <xf numFmtId="4" fontId="10" fillId="0" borderId="3" xfId="2" applyNumberFormat="1" applyFont="1" applyBorder="1" applyAlignment="1" applyProtection="1">
      <alignment horizontal="right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" xfId="2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0;&#2366;&#2360;&#2367;&#2325;%20&#2346;&#2381;&#2352;&#2340;&#2367;&#2357;&#2375;&#2342;&#2344;&#2414;&#2407;&#2414;&#2408;\&#2347;&#2366;&#2327;&#2369;&#23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राजस्व अनुमान र प्रगति"/>
      <sheetName val="खर्च"/>
      <sheetName val="कोष"/>
      <sheetName val="RMIS Data   "/>
      <sheetName val="FMIS Report"/>
      <sheetName val="Sourcewise"/>
    </sheetNames>
    <sheetDataSet>
      <sheetData sheetId="0"/>
      <sheetData sheetId="1"/>
      <sheetData sheetId="2"/>
      <sheetData sheetId="3"/>
      <sheetData sheetId="4">
        <row r="8">
          <cell r="A8" t="str">
            <v>202 प्रदेश सभा</v>
          </cell>
          <cell r="B8">
            <v>232000000</v>
          </cell>
          <cell r="C8">
            <v>30000000</v>
          </cell>
        </row>
        <row r="9">
          <cell r="A9" t="str">
            <v>210 प्रदेश लोक सेवा आयोग</v>
          </cell>
          <cell r="B9">
            <v>93750000</v>
          </cell>
          <cell r="C9">
            <v>6250000</v>
          </cell>
        </row>
        <row r="10">
          <cell r="A10" t="str">
            <v>301 मुख्यमन्त्री तथा मन्त्रिपरिषद्को कार्यालय</v>
          </cell>
          <cell r="B10">
            <v>472100000</v>
          </cell>
          <cell r="C10">
            <v>29700000</v>
          </cell>
        </row>
        <row r="11">
          <cell r="A11" t="str">
            <v>305 आर्थिक मामिला तथा योजना मन्त्रालय</v>
          </cell>
          <cell r="B11">
            <v>144000000</v>
          </cell>
          <cell r="C11">
            <v>20000000</v>
          </cell>
        </row>
        <row r="12">
          <cell r="A12" t="str">
            <v>307 उद्योग, पर्यटन तथा यातायात मन्त्रालय</v>
          </cell>
          <cell r="B12">
            <v>729811000</v>
          </cell>
          <cell r="C12">
            <v>1174400000</v>
          </cell>
        </row>
        <row r="13">
          <cell r="A13" t="str">
            <v>308 उर्जा, जलस्रोत तथा सिंचाई मन्त्रालय</v>
          </cell>
          <cell r="B13">
            <v>280000000</v>
          </cell>
          <cell r="C13">
            <v>2406000000</v>
          </cell>
        </row>
        <row r="14">
          <cell r="A14" t="str">
            <v>312 कृषि, भूमि व्यवस्था तथा सहकारी मन्त्रालय</v>
          </cell>
          <cell r="B14">
            <v>1389050000</v>
          </cell>
          <cell r="C14">
            <v>115700000</v>
          </cell>
        </row>
        <row r="15">
          <cell r="A15" t="str">
            <v>314 आन्तरिक मामिला तथा कानून मन्त्रालय</v>
          </cell>
          <cell r="B15">
            <v>200996000</v>
          </cell>
          <cell r="C15">
            <v>166000000</v>
          </cell>
        </row>
        <row r="16">
          <cell r="A16" t="str">
            <v>329 वन तथा वातावरण मन्त्रालय</v>
          </cell>
          <cell r="B16">
            <v>1488167000</v>
          </cell>
          <cell r="C16">
            <v>1059283000</v>
          </cell>
        </row>
        <row r="17">
          <cell r="A17" t="str">
            <v>337 भौतिक पूर्वाधार विकास मन्त्रालय</v>
          </cell>
          <cell r="B17">
            <v>313830000</v>
          </cell>
          <cell r="C17">
            <v>9610670000</v>
          </cell>
        </row>
        <row r="18">
          <cell r="A18" t="str">
            <v>343 युवा तथा खेलकुद मन्त्रालय</v>
          </cell>
          <cell r="B18">
            <v>145400000</v>
          </cell>
          <cell r="C18">
            <v>227050000</v>
          </cell>
        </row>
        <row r="19">
          <cell r="A19" t="str">
            <v>347 सहरी विकास तथा खानेपानी मन्त्रालय</v>
          </cell>
          <cell r="B19">
            <v>262000000</v>
          </cell>
          <cell r="C19">
            <v>5358380000</v>
          </cell>
        </row>
        <row r="20">
          <cell r="A20" t="str">
            <v>350 सामाजिक विकास मन्त्रालय</v>
          </cell>
          <cell r="B20">
            <v>2354874000</v>
          </cell>
          <cell r="C20">
            <v>1262663000</v>
          </cell>
        </row>
        <row r="21">
          <cell r="A21" t="str">
            <v>370 स्वास्थ्य मन्त्रालय</v>
          </cell>
          <cell r="B21">
            <v>3381308000</v>
          </cell>
          <cell r="C21">
            <v>1571665000</v>
          </cell>
        </row>
        <row r="22">
          <cell r="A22" t="str">
            <v>391 प्रदेश योजना आयोग</v>
          </cell>
          <cell r="B22">
            <v>26500000</v>
          </cell>
          <cell r="C22">
            <v>4000000</v>
          </cell>
        </row>
        <row r="23">
          <cell r="A23" t="str">
            <v>602 अर्थ - विविध</v>
          </cell>
          <cell r="B23">
            <v>501000000</v>
          </cell>
          <cell r="C23">
            <v>429704000</v>
          </cell>
        </row>
        <row r="24">
          <cell r="A24" t="str">
            <v>801 स्थानीय तह</v>
          </cell>
          <cell r="B24">
            <v>3423749000</v>
          </cell>
          <cell r="C24">
            <v>0</v>
          </cell>
          <cell r="F24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P31"/>
  <sheetViews>
    <sheetView tabSelected="1" view="pageBreakPreview" topLeftCell="A13" zoomScale="70" zoomScaleNormal="80" zoomScaleSheetLayoutView="70" workbookViewId="0">
      <selection activeCell="L27" sqref="L27"/>
    </sheetView>
  </sheetViews>
  <sheetFormatPr defaultColWidth="9.140625" defaultRowHeight="19.5" x14ac:dyDescent="0.25"/>
  <cols>
    <col min="1" max="1" width="7.140625" style="29" customWidth="1"/>
    <col min="2" max="2" width="13.28515625" style="29" bestFit="1" customWidth="1"/>
    <col min="3" max="3" width="46.140625" style="2" bestFit="1" customWidth="1"/>
    <col min="4" max="5" width="30.140625" style="2" bestFit="1" customWidth="1"/>
    <col min="6" max="6" width="10.140625" style="29" bestFit="1" customWidth="1"/>
    <col min="7" max="8" width="30.140625" style="2" bestFit="1" customWidth="1"/>
    <col min="9" max="9" width="10.140625" style="29" bestFit="1" customWidth="1"/>
    <col min="10" max="10" width="30.140625" style="2" bestFit="1" customWidth="1"/>
    <col min="11" max="11" width="28.85546875" style="2" customWidth="1"/>
    <col min="12" max="12" width="10.140625" style="29" bestFit="1" customWidth="1"/>
    <col min="13" max="13" width="10.28515625" style="29" customWidth="1"/>
    <col min="14" max="14" width="34" style="2" hidden="1" customWidth="1"/>
    <col min="15" max="15" width="24.85546875" style="2" hidden="1" customWidth="1"/>
    <col min="16" max="16" width="30.42578125" style="2" hidden="1" customWidth="1"/>
    <col min="17" max="16384" width="9.140625" style="2"/>
  </cols>
  <sheetData>
    <row r="1" spans="1:16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"/>
    </row>
    <row r="2" spans="1:16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3"/>
    </row>
    <row r="3" spans="1:16" ht="23.25" customHeight="1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/>
    </row>
    <row r="4" spans="1:16" ht="19.5" customHeight="1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"/>
    </row>
    <row r="5" spans="1:16" ht="23.25" x14ac:dyDescent="0.25">
      <c r="A5" s="51" t="s">
        <v>19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6"/>
    </row>
    <row r="6" spans="1:16" ht="30" customHeight="1" x14ac:dyDescent="0.25">
      <c r="A6" s="52" t="s">
        <v>4</v>
      </c>
      <c r="B6" s="53" t="s">
        <v>5</v>
      </c>
      <c r="C6" s="52" t="s">
        <v>6</v>
      </c>
      <c r="D6" s="36" t="s">
        <v>7</v>
      </c>
      <c r="E6" s="36"/>
      <c r="F6" s="36"/>
      <c r="G6" s="36" t="s">
        <v>8</v>
      </c>
      <c r="H6" s="36"/>
      <c r="I6" s="36"/>
      <c r="J6" s="36" t="s">
        <v>9</v>
      </c>
      <c r="K6" s="36"/>
      <c r="L6" s="36"/>
      <c r="M6" s="3"/>
      <c r="N6" s="37" t="s">
        <v>10</v>
      </c>
      <c r="O6" s="37"/>
      <c r="P6" s="37"/>
    </row>
    <row r="7" spans="1:16" x14ac:dyDescent="0.25">
      <c r="A7" s="52"/>
      <c r="B7" s="54"/>
      <c r="C7" s="52"/>
      <c r="D7" s="7" t="s">
        <v>11</v>
      </c>
      <c r="E7" s="8" t="s">
        <v>12</v>
      </c>
      <c r="F7" s="8" t="s">
        <v>13</v>
      </c>
      <c r="G7" s="7" t="s">
        <v>11</v>
      </c>
      <c r="H7" s="8" t="s">
        <v>12</v>
      </c>
      <c r="I7" s="8" t="s">
        <v>13</v>
      </c>
      <c r="J7" s="7" t="s">
        <v>11</v>
      </c>
      <c r="K7" s="8" t="s">
        <v>12</v>
      </c>
      <c r="L7" s="8" t="s">
        <v>13</v>
      </c>
      <c r="M7" s="3"/>
      <c r="N7" s="9" t="s">
        <v>14</v>
      </c>
      <c r="O7" s="9" t="s">
        <v>15</v>
      </c>
      <c r="P7" s="9" t="s">
        <v>16</v>
      </c>
    </row>
    <row r="8" spans="1:16" ht="31.5" customHeight="1" x14ac:dyDescent="0.25">
      <c r="A8" s="10">
        <v>1</v>
      </c>
      <c r="B8" s="10">
        <v>202</v>
      </c>
      <c r="C8" s="11" t="str">
        <f>'[1]FMIS Report'!A8</f>
        <v>202 प्रदेश सभा</v>
      </c>
      <c r="D8" s="12">
        <f>'[1]FMIS Report'!B8</f>
        <v>232000000</v>
      </c>
      <c r="E8" s="13">
        <v>92595385.909999996</v>
      </c>
      <c r="F8" s="14">
        <f>E8/D8*100</f>
        <v>39.911804271551723</v>
      </c>
      <c r="G8" s="13">
        <f>'[1]FMIS Report'!C8</f>
        <v>30000000</v>
      </c>
      <c r="H8" s="13">
        <v>1643216</v>
      </c>
      <c r="I8" s="14">
        <f t="shared" ref="I8:I24" si="0">H8/G8*100</f>
        <v>5.477386666666666</v>
      </c>
      <c r="J8" s="15">
        <f>D8+G8</f>
        <v>262000000</v>
      </c>
      <c r="K8" s="15">
        <f>H8+E8</f>
        <v>94238601.909999996</v>
      </c>
      <c r="L8" s="14">
        <f>K8/J8*100</f>
        <v>35.968932026717553</v>
      </c>
      <c r="M8" s="16"/>
      <c r="N8" s="17">
        <v>232192618.72999999</v>
      </c>
      <c r="O8" s="17">
        <f>K8-N8</f>
        <v>-137954016.81999999</v>
      </c>
      <c r="P8" s="38">
        <f>K24-N24</f>
        <v>-13605997868.589998</v>
      </c>
    </row>
    <row r="9" spans="1:16" ht="31.5" customHeight="1" x14ac:dyDescent="0.25">
      <c r="A9" s="10">
        <v>2</v>
      </c>
      <c r="B9" s="10">
        <v>210</v>
      </c>
      <c r="C9" s="11" t="str">
        <f>'[1]FMIS Report'!A9</f>
        <v>210 प्रदेश लोक सेवा आयोग</v>
      </c>
      <c r="D9" s="12">
        <f>'[1]FMIS Report'!B9</f>
        <v>93750000</v>
      </c>
      <c r="E9" s="13">
        <v>33810244.200000003</v>
      </c>
      <c r="F9" s="14">
        <f t="shared" ref="F9:F26" si="1">E9/D9*100</f>
        <v>36.064260480000002</v>
      </c>
      <c r="G9" s="13">
        <f>'[1]FMIS Report'!C9</f>
        <v>6250000</v>
      </c>
      <c r="H9" s="13">
        <v>773187</v>
      </c>
      <c r="I9" s="14">
        <f t="shared" si="0"/>
        <v>12.370991999999999</v>
      </c>
      <c r="J9" s="15">
        <f t="shared" ref="J9:J23" si="2">D9+G9</f>
        <v>100000000</v>
      </c>
      <c r="K9" s="15">
        <f t="shared" ref="K9:K26" si="3">H9+E9</f>
        <v>34583431.200000003</v>
      </c>
      <c r="L9" s="14">
        <f t="shared" ref="L9:L26" si="4">K9/J9*100</f>
        <v>34.583431200000007</v>
      </c>
      <c r="M9" s="16"/>
      <c r="N9" s="17">
        <v>80930140.099999994</v>
      </c>
      <c r="O9" s="17">
        <f t="shared" ref="O9:O26" si="5">K9-N9</f>
        <v>-46346708.899999991</v>
      </c>
      <c r="P9" s="39"/>
    </row>
    <row r="10" spans="1:16" ht="31.5" customHeight="1" x14ac:dyDescent="0.25">
      <c r="A10" s="10">
        <v>3</v>
      </c>
      <c r="B10" s="10">
        <v>301</v>
      </c>
      <c r="C10" s="11" t="str">
        <f>'[1]FMIS Report'!A10</f>
        <v>301 मुख्यमन्त्री तथा मन्त्रिपरिषद्को कार्यालय</v>
      </c>
      <c r="D10" s="12">
        <f>'[1]FMIS Report'!B10</f>
        <v>472100000</v>
      </c>
      <c r="E10" s="13">
        <v>115625663.33</v>
      </c>
      <c r="F10" s="14">
        <f t="shared" si="1"/>
        <v>24.491773634823129</v>
      </c>
      <c r="G10" s="13">
        <f>'[1]FMIS Report'!C10</f>
        <v>29700000</v>
      </c>
      <c r="H10" s="13">
        <v>3715810.02</v>
      </c>
      <c r="I10" s="14">
        <f t="shared" si="0"/>
        <v>12.511144848484848</v>
      </c>
      <c r="J10" s="15">
        <f t="shared" si="2"/>
        <v>501800000</v>
      </c>
      <c r="K10" s="15">
        <f t="shared" si="3"/>
        <v>119341473.34999999</v>
      </c>
      <c r="L10" s="14">
        <f t="shared" si="4"/>
        <v>23.782677032682344</v>
      </c>
      <c r="M10" s="16"/>
      <c r="N10" s="17">
        <v>251390828.55000001</v>
      </c>
      <c r="O10" s="17">
        <f t="shared" si="5"/>
        <v>-132049355.20000002</v>
      </c>
      <c r="P10" s="39"/>
    </row>
    <row r="11" spans="1:16" ht="31.5" customHeight="1" x14ac:dyDescent="0.25">
      <c r="A11" s="10">
        <v>4</v>
      </c>
      <c r="B11" s="10">
        <v>305</v>
      </c>
      <c r="C11" s="11" t="str">
        <f>'[1]FMIS Report'!A11</f>
        <v>305 आर्थिक मामिला तथा योजना मन्त्रालय</v>
      </c>
      <c r="D11" s="12">
        <f>'[1]FMIS Report'!B11</f>
        <v>144000000</v>
      </c>
      <c r="E11" s="13">
        <v>37688540.420000002</v>
      </c>
      <c r="F11" s="14">
        <f t="shared" si="1"/>
        <v>26.172597513888888</v>
      </c>
      <c r="G11" s="13">
        <f>'[1]FMIS Report'!C11</f>
        <v>20000000</v>
      </c>
      <c r="H11" s="13">
        <v>2278706</v>
      </c>
      <c r="I11" s="14">
        <f t="shared" si="0"/>
        <v>11.39353</v>
      </c>
      <c r="J11" s="15">
        <f t="shared" si="2"/>
        <v>164000000</v>
      </c>
      <c r="K11" s="15">
        <f t="shared" si="3"/>
        <v>39967246.420000002</v>
      </c>
      <c r="L11" s="14">
        <f t="shared" si="4"/>
        <v>24.370272207317072</v>
      </c>
      <c r="M11" s="16"/>
      <c r="N11" s="17">
        <v>68203592.170000002</v>
      </c>
      <c r="O11" s="17">
        <f t="shared" si="5"/>
        <v>-28236345.75</v>
      </c>
      <c r="P11" s="39"/>
    </row>
    <row r="12" spans="1:16" ht="31.5" customHeight="1" x14ac:dyDescent="0.25">
      <c r="A12" s="10">
        <v>5</v>
      </c>
      <c r="B12" s="10">
        <v>307</v>
      </c>
      <c r="C12" s="11" t="str">
        <f>'[1]FMIS Report'!A12</f>
        <v>307 उद्योग, पर्यटन तथा यातायात मन्त्रालय</v>
      </c>
      <c r="D12" s="12">
        <f>'[1]FMIS Report'!B12</f>
        <v>729811000</v>
      </c>
      <c r="E12" s="13">
        <v>306363251.88999999</v>
      </c>
      <c r="F12" s="14">
        <f t="shared" si="1"/>
        <v>41.978437141944966</v>
      </c>
      <c r="G12" s="13">
        <f>'[1]FMIS Report'!C12</f>
        <v>1174400000</v>
      </c>
      <c r="H12" s="13">
        <v>128207096.98999999</v>
      </c>
      <c r="I12" s="14">
        <f t="shared" si="0"/>
        <v>10.916816841791553</v>
      </c>
      <c r="J12" s="15">
        <f t="shared" si="2"/>
        <v>1904211000</v>
      </c>
      <c r="K12" s="15">
        <f t="shared" si="3"/>
        <v>434570348.88</v>
      </c>
      <c r="L12" s="14">
        <f t="shared" si="4"/>
        <v>22.821543877227889</v>
      </c>
      <c r="M12" s="16"/>
      <c r="N12" s="17">
        <v>898942286.49000001</v>
      </c>
      <c r="O12" s="17">
        <f t="shared" si="5"/>
        <v>-464371937.61000001</v>
      </c>
      <c r="P12" s="39"/>
    </row>
    <row r="13" spans="1:16" ht="31.5" customHeight="1" x14ac:dyDescent="0.25">
      <c r="A13" s="10">
        <v>6</v>
      </c>
      <c r="B13" s="10">
        <v>308</v>
      </c>
      <c r="C13" s="11" t="str">
        <f>'[1]FMIS Report'!A13</f>
        <v>308 उर्जा, जलस्रोत तथा सिंचाई मन्त्रालय</v>
      </c>
      <c r="D13" s="12">
        <f>'[1]FMIS Report'!B13</f>
        <v>280000000</v>
      </c>
      <c r="E13" s="13">
        <v>137379497.91</v>
      </c>
      <c r="F13" s="14">
        <f t="shared" si="1"/>
        <v>49.064106396428571</v>
      </c>
      <c r="G13" s="13">
        <f>'[1]FMIS Report'!C13</f>
        <v>2406000000</v>
      </c>
      <c r="H13" s="13">
        <v>712952140.45000005</v>
      </c>
      <c r="I13" s="14">
        <f t="shared" si="0"/>
        <v>29.632258539068996</v>
      </c>
      <c r="J13" s="15">
        <f t="shared" si="2"/>
        <v>2686000000</v>
      </c>
      <c r="K13" s="15">
        <f t="shared" si="3"/>
        <v>850331638.36000001</v>
      </c>
      <c r="L13" s="14">
        <f t="shared" si="4"/>
        <v>31.657916543559196</v>
      </c>
      <c r="M13" s="16"/>
      <c r="N13" s="17">
        <v>2520849723.5700002</v>
      </c>
      <c r="O13" s="17">
        <f t="shared" si="5"/>
        <v>-1670518085.21</v>
      </c>
      <c r="P13" s="39"/>
    </row>
    <row r="14" spans="1:16" ht="31.5" customHeight="1" x14ac:dyDescent="0.25">
      <c r="A14" s="10">
        <v>7</v>
      </c>
      <c r="B14" s="10">
        <v>311</v>
      </c>
      <c r="C14" s="11" t="str">
        <f>'[1]FMIS Report'!A14</f>
        <v>312 कृषि, भूमि व्यवस्था तथा सहकारी मन्त्रालय</v>
      </c>
      <c r="D14" s="12">
        <f>'[1]FMIS Report'!B14</f>
        <v>1389050000</v>
      </c>
      <c r="E14" s="13">
        <v>440846567.91000003</v>
      </c>
      <c r="F14" s="14">
        <f t="shared" si="1"/>
        <v>31.73727136604154</v>
      </c>
      <c r="G14" s="13">
        <f>'[1]FMIS Report'!C14</f>
        <v>115700000</v>
      </c>
      <c r="H14" s="13">
        <v>23261230.34</v>
      </c>
      <c r="I14" s="14">
        <f t="shared" si="0"/>
        <v>20.104779896283492</v>
      </c>
      <c r="J14" s="15">
        <f t="shared" si="2"/>
        <v>1504750000</v>
      </c>
      <c r="K14" s="15">
        <f t="shared" si="3"/>
        <v>464107798.25</v>
      </c>
      <c r="L14" s="14">
        <f t="shared" si="4"/>
        <v>30.842850855623858</v>
      </c>
      <c r="M14" s="16"/>
      <c r="N14" s="17">
        <v>10988198.800000001</v>
      </c>
      <c r="O14" s="17">
        <f t="shared" si="5"/>
        <v>453119599.44999999</v>
      </c>
      <c r="P14" s="39"/>
    </row>
    <row r="15" spans="1:16" ht="31.5" customHeight="1" x14ac:dyDescent="0.25">
      <c r="A15" s="10">
        <v>8</v>
      </c>
      <c r="B15" s="10">
        <v>312</v>
      </c>
      <c r="C15" s="11" t="str">
        <f>'[1]FMIS Report'!A15</f>
        <v>314 आन्तरिक मामिला तथा कानून मन्त्रालय</v>
      </c>
      <c r="D15" s="12">
        <f>'[1]FMIS Report'!B15</f>
        <v>200996000</v>
      </c>
      <c r="E15" s="13">
        <v>27539240.5</v>
      </c>
      <c r="F15" s="14">
        <f t="shared" si="1"/>
        <v>13.701387341041613</v>
      </c>
      <c r="G15" s="13">
        <f>'[1]FMIS Report'!C15</f>
        <v>166000000</v>
      </c>
      <c r="H15" s="13">
        <v>4129680.92</v>
      </c>
      <c r="I15" s="14">
        <f t="shared" si="0"/>
        <v>2.4877595903614456</v>
      </c>
      <c r="J15" s="15">
        <f t="shared" si="2"/>
        <v>366996000</v>
      </c>
      <c r="K15" s="15">
        <f t="shared" si="3"/>
        <v>31668921.420000002</v>
      </c>
      <c r="L15" s="14">
        <f t="shared" si="4"/>
        <v>8.6292279534381855</v>
      </c>
      <c r="M15" s="16"/>
      <c r="N15" s="17">
        <v>1005547311.02</v>
      </c>
      <c r="O15" s="17">
        <f t="shared" si="5"/>
        <v>-973878389.60000002</v>
      </c>
      <c r="P15" s="39"/>
    </row>
    <row r="16" spans="1:16" ht="31.5" customHeight="1" x14ac:dyDescent="0.25">
      <c r="A16" s="10">
        <v>9</v>
      </c>
      <c r="B16" s="10">
        <v>314</v>
      </c>
      <c r="C16" s="11" t="str">
        <f>'[1]FMIS Report'!A16</f>
        <v>329 वन तथा वातावरण मन्त्रालय</v>
      </c>
      <c r="D16" s="12">
        <f>'[1]FMIS Report'!B16</f>
        <v>1488167000</v>
      </c>
      <c r="E16" s="13">
        <v>648680967.98000002</v>
      </c>
      <c r="F16" s="14">
        <f t="shared" si="1"/>
        <v>43.589258999829994</v>
      </c>
      <c r="G16" s="13">
        <f>'[1]FMIS Report'!C16</f>
        <v>1059283000</v>
      </c>
      <c r="H16" s="13">
        <v>245548680.66</v>
      </c>
      <c r="I16" s="14">
        <f t="shared" si="0"/>
        <v>23.180649614881009</v>
      </c>
      <c r="J16" s="15">
        <f t="shared" si="2"/>
        <v>2547450000</v>
      </c>
      <c r="K16" s="15">
        <f t="shared" si="3"/>
        <v>894229648.63999999</v>
      </c>
      <c r="L16" s="14">
        <f t="shared" si="4"/>
        <v>35.102932290722094</v>
      </c>
      <c r="M16" s="16"/>
      <c r="N16" s="17">
        <v>283129998.79000002</v>
      </c>
      <c r="O16" s="17">
        <f t="shared" si="5"/>
        <v>611099649.8499999</v>
      </c>
      <c r="P16" s="39"/>
    </row>
    <row r="17" spans="1:16" ht="31.5" customHeight="1" x14ac:dyDescent="0.25">
      <c r="A17" s="10">
        <v>10</v>
      </c>
      <c r="B17" s="10">
        <v>329</v>
      </c>
      <c r="C17" s="11" t="str">
        <f>'[1]FMIS Report'!A17</f>
        <v>337 भौतिक पूर्वाधार विकास मन्त्रालय</v>
      </c>
      <c r="D17" s="12">
        <f>'[1]FMIS Report'!B17</f>
        <v>313830000</v>
      </c>
      <c r="E17" s="13">
        <v>116986404.88</v>
      </c>
      <c r="F17" s="14">
        <f t="shared" si="1"/>
        <v>37.276998655322949</v>
      </c>
      <c r="G17" s="13">
        <f>'[1]FMIS Report'!C17</f>
        <v>9610670000</v>
      </c>
      <c r="H17" s="13">
        <v>3556218950.2199998</v>
      </c>
      <c r="I17" s="14">
        <f t="shared" si="0"/>
        <v>37.00282030514002</v>
      </c>
      <c r="J17" s="15">
        <f t="shared" si="2"/>
        <v>9924500000</v>
      </c>
      <c r="K17" s="15">
        <f t="shared" si="3"/>
        <v>3673205355.0999999</v>
      </c>
      <c r="L17" s="14">
        <f t="shared" si="4"/>
        <v>37.011490302786029</v>
      </c>
      <c r="M17" s="16"/>
      <c r="N17" s="17">
        <v>1481788334.74</v>
      </c>
      <c r="O17" s="17">
        <f t="shared" si="5"/>
        <v>2191417020.3599997</v>
      </c>
      <c r="P17" s="39"/>
    </row>
    <row r="18" spans="1:16" ht="31.5" customHeight="1" x14ac:dyDescent="0.25">
      <c r="A18" s="10">
        <v>11</v>
      </c>
      <c r="B18" s="10">
        <v>337</v>
      </c>
      <c r="C18" s="11" t="str">
        <f>'[1]FMIS Report'!A18</f>
        <v>343 युवा तथा खेलकुद मन्त्रालय</v>
      </c>
      <c r="D18" s="12">
        <f>'[1]FMIS Report'!B18</f>
        <v>145400000</v>
      </c>
      <c r="E18" s="13">
        <v>31188379.620000001</v>
      </c>
      <c r="F18" s="14">
        <f t="shared" si="1"/>
        <v>21.450054759284733</v>
      </c>
      <c r="G18" s="13">
        <f>'[1]FMIS Report'!C18</f>
        <v>227050000</v>
      </c>
      <c r="H18" s="13">
        <v>7485993</v>
      </c>
      <c r="I18" s="14">
        <f t="shared" si="0"/>
        <v>3.297068046685752</v>
      </c>
      <c r="J18" s="15">
        <f t="shared" si="2"/>
        <v>372450000</v>
      </c>
      <c r="K18" s="15">
        <f t="shared" si="3"/>
        <v>38674372.620000005</v>
      </c>
      <c r="L18" s="14">
        <f t="shared" si="4"/>
        <v>10.383775706806283</v>
      </c>
      <c r="M18" s="16"/>
      <c r="N18" s="17">
        <v>7019664500.4699993</v>
      </c>
      <c r="O18" s="17">
        <f t="shared" si="5"/>
        <v>-6980990127.8499994</v>
      </c>
      <c r="P18" s="39"/>
    </row>
    <row r="19" spans="1:16" ht="31.5" customHeight="1" x14ac:dyDescent="0.25">
      <c r="A19" s="10">
        <v>12</v>
      </c>
      <c r="B19" s="10">
        <v>347</v>
      </c>
      <c r="C19" s="11" t="str">
        <f>'[1]FMIS Report'!A19</f>
        <v>347 सहरी विकास तथा खानेपानी मन्त्रालय</v>
      </c>
      <c r="D19" s="12">
        <f>'[1]FMIS Report'!B19</f>
        <v>262000000</v>
      </c>
      <c r="E19" s="13">
        <v>126883301.59</v>
      </c>
      <c r="F19" s="14">
        <f t="shared" si="1"/>
        <v>48.4287410648855</v>
      </c>
      <c r="G19" s="13">
        <f>'[1]FMIS Report'!C19</f>
        <v>5358380000</v>
      </c>
      <c r="H19" s="13">
        <v>1616117900.1099999</v>
      </c>
      <c r="I19" s="14">
        <f t="shared" si="0"/>
        <v>30.160569054639648</v>
      </c>
      <c r="J19" s="15">
        <f t="shared" si="2"/>
        <v>5620380000</v>
      </c>
      <c r="K19" s="15">
        <f t="shared" si="3"/>
        <v>1743001201.6999998</v>
      </c>
      <c r="L19" s="14">
        <f t="shared" si="4"/>
        <v>31.012159350435375</v>
      </c>
      <c r="M19" s="16"/>
      <c r="N19" s="17">
        <v>4573361500.2799997</v>
      </c>
      <c r="O19" s="17">
        <f t="shared" si="5"/>
        <v>-2830360298.5799999</v>
      </c>
      <c r="P19" s="39"/>
    </row>
    <row r="20" spans="1:16" ht="31.5" customHeight="1" x14ac:dyDescent="0.25">
      <c r="A20" s="10">
        <v>13</v>
      </c>
      <c r="B20" s="10">
        <v>350</v>
      </c>
      <c r="C20" s="11" t="str">
        <f>'[1]FMIS Report'!A20</f>
        <v>350 सामाजिक विकास मन्त्रालय</v>
      </c>
      <c r="D20" s="12">
        <f>'[1]FMIS Report'!B20</f>
        <v>2354874000</v>
      </c>
      <c r="E20" s="13">
        <v>547781534.74000001</v>
      </c>
      <c r="F20" s="14">
        <f t="shared" si="1"/>
        <v>23.261606979396777</v>
      </c>
      <c r="G20" s="13">
        <f>'[1]FMIS Report'!C20</f>
        <v>1262663000</v>
      </c>
      <c r="H20" s="13">
        <v>191874325.41</v>
      </c>
      <c r="I20" s="14">
        <f t="shared" si="0"/>
        <v>15.196004429527118</v>
      </c>
      <c r="J20" s="15">
        <f t="shared" si="2"/>
        <v>3617537000</v>
      </c>
      <c r="K20" s="15">
        <f t="shared" si="3"/>
        <v>739655860.14999998</v>
      </c>
      <c r="L20" s="14">
        <f t="shared" si="4"/>
        <v>20.44639377980101</v>
      </c>
      <c r="M20" s="16"/>
      <c r="N20" s="17">
        <v>2030089255.1599998</v>
      </c>
      <c r="O20" s="17">
        <f t="shared" si="5"/>
        <v>-1290433395.0099998</v>
      </c>
      <c r="P20" s="39"/>
    </row>
    <row r="21" spans="1:16" ht="31.5" customHeight="1" x14ac:dyDescent="0.25">
      <c r="A21" s="10">
        <v>14</v>
      </c>
      <c r="B21" s="10">
        <v>370</v>
      </c>
      <c r="C21" s="11" t="str">
        <f>'[1]FMIS Report'!A21</f>
        <v>370 स्वास्थ्य मन्त्रालय</v>
      </c>
      <c r="D21" s="12">
        <f>'[1]FMIS Report'!B21</f>
        <v>3381308000</v>
      </c>
      <c r="E21" s="13">
        <v>1548671260.7</v>
      </c>
      <c r="F21" s="14">
        <f t="shared" si="1"/>
        <v>45.800952196605579</v>
      </c>
      <c r="G21" s="13">
        <f>'[1]FMIS Report'!C21</f>
        <v>1571665000</v>
      </c>
      <c r="H21" s="13">
        <v>1101503983.02</v>
      </c>
      <c r="I21" s="14">
        <f t="shared" si="0"/>
        <v>70.085163378964339</v>
      </c>
      <c r="J21" s="15">
        <f t="shared" si="2"/>
        <v>4952973000</v>
      </c>
      <c r="K21" s="15">
        <f t="shared" si="3"/>
        <v>2650175243.7200003</v>
      </c>
      <c r="L21" s="14">
        <f t="shared" si="4"/>
        <v>53.506757329789615</v>
      </c>
      <c r="M21" s="16"/>
      <c r="N21" s="17">
        <v>4952411469.25</v>
      </c>
      <c r="O21" s="17">
        <f t="shared" si="5"/>
        <v>-2302236225.5299997</v>
      </c>
      <c r="P21" s="39"/>
    </row>
    <row r="22" spans="1:16" ht="31.5" customHeight="1" x14ac:dyDescent="0.25">
      <c r="A22" s="10">
        <v>15</v>
      </c>
      <c r="B22" s="10">
        <v>391</v>
      </c>
      <c r="C22" s="11" t="str">
        <f>'[1]FMIS Report'!A22</f>
        <v>391 प्रदेश योजना आयोग</v>
      </c>
      <c r="D22" s="12">
        <f>'[1]FMIS Report'!B22</f>
        <v>26500000</v>
      </c>
      <c r="E22" s="13">
        <v>7845701.3899999997</v>
      </c>
      <c r="F22" s="14">
        <f t="shared" si="1"/>
        <v>29.606420339622641</v>
      </c>
      <c r="G22" s="13">
        <f>'[1]FMIS Report'!C22</f>
        <v>4000000</v>
      </c>
      <c r="H22" s="13">
        <v>32000</v>
      </c>
      <c r="I22" s="14">
        <f t="shared" si="0"/>
        <v>0.8</v>
      </c>
      <c r="J22" s="15">
        <f t="shared" si="2"/>
        <v>30500000</v>
      </c>
      <c r="K22" s="15">
        <f t="shared" si="3"/>
        <v>7877701.3899999997</v>
      </c>
      <c r="L22" s="14">
        <f t="shared" si="4"/>
        <v>25.828529147540984</v>
      </c>
      <c r="M22" s="16"/>
      <c r="N22" s="17">
        <v>12136953.58</v>
      </c>
      <c r="O22" s="17">
        <f t="shared" si="5"/>
        <v>-4259252.1900000004</v>
      </c>
      <c r="P22" s="39"/>
    </row>
    <row r="23" spans="1:16" ht="31.5" customHeight="1" x14ac:dyDescent="0.25">
      <c r="A23" s="10">
        <v>16</v>
      </c>
      <c r="B23" s="10">
        <v>602</v>
      </c>
      <c r="C23" s="11" t="str">
        <f>'[1]FMIS Report'!A23</f>
        <v>602 अर्थ - विविध</v>
      </c>
      <c r="D23" s="12">
        <f>'[1]FMIS Report'!B23</f>
        <v>501000000</v>
      </c>
      <c r="E23" s="13">
        <v>0</v>
      </c>
      <c r="F23" s="14">
        <f t="shared" si="1"/>
        <v>0</v>
      </c>
      <c r="G23" s="13">
        <f>'[1]FMIS Report'!C23</f>
        <v>429704000</v>
      </c>
      <c r="H23" s="13">
        <v>0</v>
      </c>
      <c r="I23" s="14">
        <f t="shared" si="0"/>
        <v>0</v>
      </c>
      <c r="J23" s="15">
        <f t="shared" si="2"/>
        <v>930704000</v>
      </c>
      <c r="K23" s="15">
        <f t="shared" si="3"/>
        <v>0</v>
      </c>
      <c r="L23" s="14">
        <f t="shared" si="4"/>
        <v>0</v>
      </c>
      <c r="M23" s="16"/>
      <c r="N23" s="17">
        <v>0</v>
      </c>
      <c r="O23" s="17">
        <f t="shared" si="5"/>
        <v>0</v>
      </c>
      <c r="P23" s="40"/>
    </row>
    <row r="24" spans="1:16" ht="27.75" customHeight="1" x14ac:dyDescent="0.25">
      <c r="A24" s="41" t="s">
        <v>9</v>
      </c>
      <c r="B24" s="42"/>
      <c r="C24" s="43"/>
      <c r="D24" s="18">
        <f>SUM(D8:D23)</f>
        <v>12014786000</v>
      </c>
      <c r="E24" s="18">
        <f>SUM(E8:E23)</f>
        <v>4219885942.9699998</v>
      </c>
      <c r="F24" s="19">
        <f t="shared" si="1"/>
        <v>35.122439492222327</v>
      </c>
      <c r="G24" s="18">
        <f t="shared" ref="G24:J24" si="6">SUM(G8:G23)</f>
        <v>23471465000</v>
      </c>
      <c r="H24" s="18">
        <f t="shared" si="6"/>
        <v>7595742900.1399994</v>
      </c>
      <c r="I24" s="19">
        <f t="shared" si="0"/>
        <v>32.361605464933696</v>
      </c>
      <c r="J24" s="18">
        <f t="shared" si="6"/>
        <v>35486251000</v>
      </c>
      <c r="K24" s="20">
        <f t="shared" si="3"/>
        <v>11815628843.109999</v>
      </c>
      <c r="L24" s="19">
        <f t="shared" si="4"/>
        <v>33.296357068291037</v>
      </c>
      <c r="M24" s="21"/>
      <c r="N24" s="22">
        <v>25421626711.699997</v>
      </c>
      <c r="O24" s="17">
        <f t="shared" si="5"/>
        <v>-13605997868.589998</v>
      </c>
      <c r="P24" s="23"/>
    </row>
    <row r="25" spans="1:16" ht="27.75" customHeight="1" x14ac:dyDescent="0.25">
      <c r="A25" s="10">
        <v>17</v>
      </c>
      <c r="B25" s="10">
        <v>801</v>
      </c>
      <c r="C25" s="11" t="str">
        <f>'[1]FMIS Report'!A24</f>
        <v>801 स्थानीय तह</v>
      </c>
      <c r="D25" s="12">
        <f>'[1]FMIS Report'!B24</f>
        <v>3423749000</v>
      </c>
      <c r="E25" s="13">
        <v>1534053203.52</v>
      </c>
      <c r="F25" s="14">
        <f t="shared" si="1"/>
        <v>44.806240279880328</v>
      </c>
      <c r="G25" s="13">
        <f>'[1]FMIS Report'!C24</f>
        <v>0</v>
      </c>
      <c r="H25" s="13">
        <f>'[1]FMIS Report'!F24</f>
        <v>0</v>
      </c>
      <c r="I25" s="14">
        <v>0</v>
      </c>
      <c r="J25" s="15">
        <f t="shared" ref="J25:J26" si="7">D25+G25</f>
        <v>3423749000</v>
      </c>
      <c r="K25" s="15">
        <f t="shared" si="3"/>
        <v>1534053203.52</v>
      </c>
      <c r="L25" s="14">
        <f t="shared" si="4"/>
        <v>44.806240279880328</v>
      </c>
      <c r="M25" s="16"/>
      <c r="N25" s="24">
        <v>2804339608.54</v>
      </c>
      <c r="O25" s="24">
        <f t="shared" si="5"/>
        <v>-1270286405.02</v>
      </c>
      <c r="P25" s="24">
        <f>K25-N25</f>
        <v>-1270286405.02</v>
      </c>
    </row>
    <row r="26" spans="1:16" ht="27.75" customHeight="1" x14ac:dyDescent="0.25">
      <c r="A26" s="44" t="s">
        <v>17</v>
      </c>
      <c r="B26" s="45"/>
      <c r="C26" s="46"/>
      <c r="D26" s="25">
        <f>D25+D24</f>
        <v>15438535000</v>
      </c>
      <c r="E26" s="25">
        <f>E25+E24</f>
        <v>5753939146.4899998</v>
      </c>
      <c r="F26" s="26">
        <f t="shared" si="1"/>
        <v>37.269981552589023</v>
      </c>
      <c r="G26" s="25">
        <f>G25+G24</f>
        <v>23471465000</v>
      </c>
      <c r="H26" s="25">
        <f>H25+H24</f>
        <v>7595742900.1399994</v>
      </c>
      <c r="I26" s="26">
        <f>H26/G26*100</f>
        <v>32.361605464933696</v>
      </c>
      <c r="J26" s="25">
        <f t="shared" si="7"/>
        <v>38910000000</v>
      </c>
      <c r="K26" s="25">
        <f t="shared" si="3"/>
        <v>13349682046.629999</v>
      </c>
      <c r="L26" s="26">
        <f>K26/J26*100</f>
        <v>34.309128878514514</v>
      </c>
      <c r="M26" s="27"/>
      <c r="N26" s="22">
        <v>28225966320.239998</v>
      </c>
      <c r="O26" s="17">
        <f t="shared" si="5"/>
        <v>-14876284273.609999</v>
      </c>
      <c r="P26" s="28"/>
    </row>
    <row r="27" spans="1:16" ht="23.25" x14ac:dyDescent="0.25">
      <c r="D27" s="30"/>
      <c r="E27" s="31"/>
      <c r="F27" s="32"/>
      <c r="G27" s="30"/>
      <c r="H27" s="31"/>
      <c r="I27" s="32"/>
      <c r="J27" s="30"/>
      <c r="N27" s="33"/>
      <c r="O27" s="33"/>
      <c r="P27" s="33"/>
    </row>
    <row r="28" spans="1:16" ht="23.25" hidden="1" x14ac:dyDescent="0.25">
      <c r="D28" s="30"/>
      <c r="E28" s="31"/>
      <c r="F28" s="32"/>
      <c r="G28" s="30"/>
      <c r="H28" s="31"/>
      <c r="I28" s="32"/>
      <c r="J28" s="30"/>
    </row>
    <row r="29" spans="1:16" ht="23.25" hidden="1" x14ac:dyDescent="0.25">
      <c r="C29" s="34" t="s">
        <v>18</v>
      </c>
      <c r="D29" s="30" t="e">
        <f>D26-#REF!</f>
        <v>#REF!</v>
      </c>
      <c r="E29" s="30" t="e">
        <f>E26-#REF!</f>
        <v>#REF!</v>
      </c>
      <c r="F29" s="30"/>
      <c r="G29" s="30" t="e">
        <f>G26-#REF!</f>
        <v>#REF!</v>
      </c>
      <c r="H29" s="30" t="e">
        <f>H26-#REF!</f>
        <v>#REF!</v>
      </c>
      <c r="I29" s="30"/>
      <c r="J29" s="30" t="e">
        <f>J26-#REF!</f>
        <v>#REF!</v>
      </c>
      <c r="K29" s="30" t="e">
        <f>K26-#REF!</f>
        <v>#REF!</v>
      </c>
      <c r="L29" s="30"/>
      <c r="M29" s="30"/>
    </row>
    <row r="31" spans="1:16" x14ac:dyDescent="0.25">
      <c r="J31" s="35"/>
    </row>
  </sheetData>
  <sheetProtection selectLockedCells="1"/>
  <mergeCells count="15">
    <mergeCell ref="A1:L1"/>
    <mergeCell ref="A2:L2"/>
    <mergeCell ref="A3:L3"/>
    <mergeCell ref="A4:L4"/>
    <mergeCell ref="A5:L5"/>
    <mergeCell ref="J6:L6"/>
    <mergeCell ref="N6:P6"/>
    <mergeCell ref="P8:P23"/>
    <mergeCell ref="A24:C24"/>
    <mergeCell ref="A26:C26"/>
    <mergeCell ref="A6:A7"/>
    <mergeCell ref="B6:B7"/>
    <mergeCell ref="C6:C7"/>
    <mergeCell ref="D6:F6"/>
    <mergeCell ref="G6:I6"/>
  </mergeCells>
  <printOptions horizontalCentered="1"/>
  <pageMargins left="0.44" right="0.38" top="0.35" bottom="0.75" header="0.2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खर्च</vt:lpstr>
      <vt:lpstr>खर्च!Print_Area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2026-04-15T04:22:02Z</cp:lastPrinted>
  <dcterms:created xsi:type="dcterms:W3CDTF">2026-03-15T08:03:01Z</dcterms:created>
  <dcterms:modified xsi:type="dcterms:W3CDTF">2026-04-15T04:23:37Z</dcterms:modified>
</cp:coreProperties>
</file>