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वित्तीय विवरण\८१८२ को वित्तीय विवरण\"/>
    </mc:Choice>
  </mc:AlternateContent>
  <xr:revisionPtr revIDLastSave="0" documentId="13_ncr:1_{4E21C9E4-0DF0-40E6-B945-C8F1E1C109F6}" xr6:coauthVersionLast="47" xr6:coauthVersionMax="47" xr10:uidLastSave="{00000000-0000-0000-0000-000000000000}"/>
  <bookViews>
    <workbookView xWindow="-120" yWindow="-120" windowWidth="20730" windowHeight="11040" xr2:uid="{A789E009-73D4-4B1F-9C9D-AF8647C6897E}"/>
  </bookViews>
  <sheets>
    <sheet name="मन्त्रालयगत खर्च" sheetId="1" r:id="rId1"/>
  </sheets>
  <externalReferences>
    <externalReference r:id="rId2"/>
  </externalReferences>
  <definedNames>
    <definedName name="_xlnm._FilterDatabase" localSheetId="0" hidden="1">'मन्त्रालयगत खर्च'!$A$1:$L$26</definedName>
    <definedName name="_xlnm.Database" localSheetId="0">#REF!</definedName>
    <definedName name="_xlnm.Database">#REF!</definedName>
    <definedName name="JR_PAGE_ANCHOR_0_1">#REF!</definedName>
    <definedName name="_xlnm.Print_Area" localSheetId="0">'मन्त्रालयगत खर्च'!$A$1:$L$26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J25" i="1"/>
  <c r="H25" i="1"/>
  <c r="E25" i="1"/>
  <c r="F25" i="1" s="1"/>
  <c r="G24" i="1"/>
  <c r="D24" i="1"/>
  <c r="D26" i="1" s="1"/>
  <c r="J26" i="1" s="1"/>
  <c r="J23" i="1"/>
  <c r="H23" i="1"/>
  <c r="E23" i="1"/>
  <c r="F23" i="1" s="1"/>
  <c r="J22" i="1"/>
  <c r="H22" i="1"/>
  <c r="K22" i="1" s="1"/>
  <c r="L22" i="1" s="1"/>
  <c r="E22" i="1"/>
  <c r="F22" i="1" s="1"/>
  <c r="J21" i="1"/>
  <c r="I21" i="1"/>
  <c r="H21" i="1"/>
  <c r="E21" i="1"/>
  <c r="F21" i="1" s="1"/>
  <c r="K20" i="1"/>
  <c r="L20" i="1" s="1"/>
  <c r="J20" i="1"/>
  <c r="H20" i="1"/>
  <c r="I20" i="1" s="1"/>
  <c r="F20" i="1"/>
  <c r="E20" i="1"/>
  <c r="J19" i="1"/>
  <c r="H19" i="1"/>
  <c r="I19" i="1" s="1"/>
  <c r="E19" i="1"/>
  <c r="F19" i="1" s="1"/>
  <c r="J18" i="1"/>
  <c r="H18" i="1"/>
  <c r="E18" i="1"/>
  <c r="F18" i="1" s="1"/>
  <c r="J17" i="1"/>
  <c r="H17" i="1"/>
  <c r="K17" i="1" s="1"/>
  <c r="L17" i="1" s="1"/>
  <c r="F17" i="1"/>
  <c r="E17" i="1"/>
  <c r="J16" i="1"/>
  <c r="H16" i="1"/>
  <c r="K16" i="1" s="1"/>
  <c r="L16" i="1" s="1"/>
  <c r="E16" i="1"/>
  <c r="F16" i="1" s="1"/>
  <c r="J15" i="1"/>
  <c r="I15" i="1"/>
  <c r="H15" i="1"/>
  <c r="E15" i="1"/>
  <c r="F15" i="1" s="1"/>
  <c r="K14" i="1"/>
  <c r="L14" i="1" s="1"/>
  <c r="J14" i="1"/>
  <c r="H14" i="1"/>
  <c r="I14" i="1" s="1"/>
  <c r="F14" i="1"/>
  <c r="E14" i="1"/>
  <c r="K13" i="1"/>
  <c r="L13" i="1" s="1"/>
  <c r="J13" i="1"/>
  <c r="H13" i="1"/>
  <c r="I13" i="1" s="1"/>
  <c r="E13" i="1"/>
  <c r="F13" i="1" s="1"/>
  <c r="J12" i="1"/>
  <c r="H12" i="1"/>
  <c r="E12" i="1"/>
  <c r="F12" i="1" s="1"/>
  <c r="J11" i="1"/>
  <c r="H11" i="1"/>
  <c r="K11" i="1" s="1"/>
  <c r="L11" i="1" s="1"/>
  <c r="F11" i="1"/>
  <c r="E11" i="1"/>
  <c r="J10" i="1"/>
  <c r="H10" i="1"/>
  <c r="K10" i="1" s="1"/>
  <c r="L10" i="1" s="1"/>
  <c r="E10" i="1"/>
  <c r="F10" i="1" s="1"/>
  <c r="J9" i="1"/>
  <c r="I9" i="1"/>
  <c r="H9" i="1"/>
  <c r="E9" i="1"/>
  <c r="F9" i="1" s="1"/>
  <c r="K8" i="1"/>
  <c r="L8" i="1" s="1"/>
  <c r="J8" i="1"/>
  <c r="J24" i="1" s="1"/>
  <c r="H8" i="1"/>
  <c r="I8" i="1" s="1"/>
  <c r="F8" i="1"/>
  <c r="E8" i="1"/>
  <c r="K12" i="1" l="1"/>
  <c r="L12" i="1" s="1"/>
  <c r="K18" i="1"/>
  <c r="L18" i="1" s="1"/>
  <c r="K19" i="1"/>
  <c r="L19" i="1" s="1"/>
  <c r="I12" i="1"/>
  <c r="I18" i="1"/>
  <c r="K23" i="1"/>
  <c r="L23" i="1" s="1"/>
  <c r="E24" i="1"/>
  <c r="F24" i="1" s="1"/>
  <c r="K25" i="1"/>
  <c r="L25" i="1" s="1"/>
  <c r="K9" i="1"/>
  <c r="L9" i="1" s="1"/>
  <c r="I11" i="1"/>
  <c r="K15" i="1"/>
  <c r="L15" i="1" s="1"/>
  <c r="I17" i="1"/>
  <c r="K21" i="1"/>
  <c r="L21" i="1" s="1"/>
  <c r="I23" i="1"/>
  <c r="I10" i="1"/>
  <c r="I16" i="1"/>
  <c r="I22" i="1"/>
  <c r="H24" i="1"/>
  <c r="I24" i="1" l="1"/>
  <c r="H26" i="1"/>
  <c r="K24" i="1"/>
  <c r="L24" i="1" s="1"/>
  <c r="E26" i="1"/>
  <c r="F26" i="1" s="1"/>
  <c r="K26" i="1" l="1"/>
  <c r="L26" i="1" s="1"/>
  <c r="I26" i="1"/>
</calcChain>
</file>

<file path=xl/sharedStrings.xml><?xml version="1.0" encoding="utf-8"?>
<sst xmlns="http://schemas.openxmlformats.org/spreadsheetml/2006/main" count="39" uniqueCount="32">
  <si>
    <t>लुम्बिनी प्रदेश सरकार</t>
  </si>
  <si>
    <t>आर्थिक मामिला तथा योजना मन्त्रालय</t>
  </si>
  <si>
    <t>प्रदेश लेखा नियन्त्रक कार्यालय</t>
  </si>
  <si>
    <t>लुम्बिनी प्रदेश</t>
  </si>
  <si>
    <t>आ.व.२०8१/८२ को २०८१ चैत्र महिनासम्मको मन्त्रालयगत खर्चको विवरण (सुरु विनियोजनका आधारमा)</t>
  </si>
  <si>
    <t>सि.नं.</t>
  </si>
  <si>
    <t>कार्यालय कोड</t>
  </si>
  <si>
    <t>मन्त्रालय/केन्द्रिय निकाय</t>
  </si>
  <si>
    <t>चालु खर्च</t>
  </si>
  <si>
    <t>पुँजीगत खर्च</t>
  </si>
  <si>
    <t>जम्मा</t>
  </si>
  <si>
    <t>बजेट</t>
  </si>
  <si>
    <t>खर्च</t>
  </si>
  <si>
    <t>प्रतिशत</t>
  </si>
  <si>
    <t>प्रदेश सभा</t>
  </si>
  <si>
    <t>प्रदेश लोक सेवा आयोग</t>
  </si>
  <si>
    <t>मुख्यमन्त्री तथा मन्त्रिपरिषद्को कार्यालय</t>
  </si>
  <si>
    <t>आर्थिक मामिला मन्त्रालय</t>
  </si>
  <si>
    <t>उद्योग, पर्यटन तथा यातायात व्यवस्था मन्त्रालय</t>
  </si>
  <si>
    <t>उर्जा, जलस्रोत तथा सिंचाई मन्त्रालय</t>
  </si>
  <si>
    <t>महिला, बालबालिका तथा जेष्ठ नागरिक मन्त्रालय</t>
  </si>
  <si>
    <t>कृषि तथा भूमि व्यवस्था मन्त्रालय</t>
  </si>
  <si>
    <t>आन्तरिक मामिला, कानून तथा सहकारी मन्त्रालय</t>
  </si>
  <si>
    <t>वन तथा वातावरण मन्त्रालय</t>
  </si>
  <si>
    <t>भौतिक पूर्वाधार विकास मन्त्रालय</t>
  </si>
  <si>
    <t>खानेपानी, ग्रामिण तथा सहरी विकास मन्त्रालय</t>
  </si>
  <si>
    <t>सामाजिक विकास मन्त्रालय</t>
  </si>
  <si>
    <t>स्वास्थ्य मन्त्रालय</t>
  </si>
  <si>
    <t>प्रदेश योजना आयोग</t>
  </si>
  <si>
    <t>अर्थ - विविध</t>
  </si>
  <si>
    <t>स्थानीय तह निकासा</t>
  </si>
  <si>
    <t>कूल जम्मा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</si>
</sst>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Kalimati"/>
      <charset val="1"/>
    </font>
    <font>
      <sz val="10"/>
      <color theme="1"/>
      <name val="Kalimati"/>
      <charset val="1"/>
    </font>
    <font>
      <b/>
      <sz val="11"/>
      <color theme="1"/>
      <name val="Kalimati"/>
      <charset val="1"/>
    </font>
    <font>
      <b/>
      <sz val="12"/>
      <color theme="1"/>
      <name val="Kalimati"/>
      <charset val="1"/>
    </font>
    <font>
      <b/>
      <sz val="9"/>
      <color theme="1"/>
      <name val="Kalimati"/>
      <charset val="1"/>
    </font>
    <font>
      <sz val="10"/>
      <color rgb="FF000000"/>
      <name val="Kalimati"/>
      <charset val="1"/>
    </font>
    <font>
      <b/>
      <i/>
      <sz val="10"/>
      <color theme="1"/>
      <name val="Kalimati"/>
      <charset val="1"/>
    </font>
    <font>
      <b/>
      <i/>
      <sz val="10"/>
      <color rgb="FF000000"/>
      <name val="Kalimati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3" fillId="0" borderId="0" xfId="1" applyFont="1" applyAlignment="1" applyProtection="1">
      <alignment vertical="center" wrapText="1"/>
      <protection locked="0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64" fontId="7" fillId="0" borderId="1" xfId="2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0" xfId="1" applyNumberFormat="1" applyFont="1" applyAlignment="1" applyProtection="1">
      <alignment vertical="center" wrapText="1"/>
      <protection locked="0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164" fontId="9" fillId="0" borderId="1" xfId="2" applyNumberFormat="1" applyFont="1" applyBorder="1" applyAlignment="1">
      <alignment horizontal="right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2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</cellXfs>
  <cellStyles count="3">
    <cellStyle name="Normal" xfId="0" builtinId="0"/>
    <cellStyle name="Normal 2 2" xfId="1" xr:uid="{0E496868-251C-4BA5-835B-06B87950FD9D}"/>
    <cellStyle name="Normal 8" xfId="2" xr:uid="{57D43150-AB22-4855-9DF9-2B88444277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2357;&#2367;&#2340;&#2381;&#2340;&#2368;&#2351;%20&#2357;&#2367;&#2357;&#2352;&#2339;\&#2414;&#2407;&#2414;&#2408;%20&#2325;&#2379;%20&#2357;&#2367;&#2340;&#2381;&#2340;&#2368;&#2351;%20&#2357;&#2367;&#2357;&#2352;&#2339;\&#2360;&#2306;&#2330;&#2367;&#2340;%20&#2325;&#2379;&#2359;&#2325;&#2379;%20&#2309;&#2357;&#2360;&#2381;&#2341;&#2366;%20&#2408;&#2406;&#2414;&#2407;%20&#2330;&#2376;&#2340;&#2381;&#2352;%20&#2350;&#2360;&#2366;&#2344;&#2381;&#2340;&#2360;&#2350;&#2381;&#2350;.xlsx" TargetMode="External"/><Relationship Id="rId1" Type="http://schemas.openxmlformats.org/officeDocument/2006/relationships/externalLinkPath" Target="&#2360;&#2306;&#2330;&#2367;&#2340;%20&#2325;&#2379;&#2359;&#2325;&#2379;%20&#2309;&#2357;&#2360;&#2381;&#2341;&#2366;%20&#2408;&#2406;&#2414;&#2407;%20&#2330;&#2376;&#2340;&#2381;&#2352;%20&#2350;&#2360;&#2366;&#2344;&#2381;&#2340;&#2360;&#2350;&#2381;&#23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राजस्व अनुमान र प्रगति"/>
      <sheetName val="खर्च"/>
      <sheetName val="कोष"/>
      <sheetName val="RMIS Data   "/>
      <sheetName val="FMIS Report"/>
    </sheetNames>
    <sheetDataSet>
      <sheetData sheetId="0"/>
      <sheetData sheetId="1"/>
      <sheetData sheetId="2"/>
      <sheetData sheetId="3"/>
      <sheetData sheetId="4">
        <row r="8">
          <cell r="E8">
            <v>132675807.13</v>
          </cell>
          <cell r="F8">
            <v>27670552</v>
          </cell>
        </row>
        <row r="9">
          <cell r="E9">
            <v>53355148</v>
          </cell>
          <cell r="F9">
            <v>3619888</v>
          </cell>
        </row>
        <row r="10">
          <cell r="E10">
            <v>124215503.13</v>
          </cell>
          <cell r="F10">
            <v>3616313</v>
          </cell>
        </row>
        <row r="11">
          <cell r="E11">
            <v>41967676.950000003</v>
          </cell>
          <cell r="F11">
            <v>1965945</v>
          </cell>
        </row>
        <row r="12">
          <cell r="E12">
            <v>201329129.72</v>
          </cell>
          <cell r="F12">
            <v>112080271.3</v>
          </cell>
        </row>
        <row r="13">
          <cell r="E13">
            <v>137664644.22</v>
          </cell>
          <cell r="F13">
            <v>979291662.11000001</v>
          </cell>
        </row>
        <row r="14">
          <cell r="E14">
            <v>5028794.74</v>
          </cell>
          <cell r="F14">
            <v>622663</v>
          </cell>
        </row>
        <row r="15">
          <cell r="E15">
            <v>526858888.05000001</v>
          </cell>
          <cell r="F15">
            <v>44748730.25</v>
          </cell>
        </row>
        <row r="16">
          <cell r="E16">
            <v>52308943.840000004</v>
          </cell>
          <cell r="F16">
            <v>19382399</v>
          </cell>
        </row>
        <row r="17">
          <cell r="E17">
            <v>585484217.80999994</v>
          </cell>
          <cell r="F17">
            <v>183629253.41999999</v>
          </cell>
        </row>
        <row r="18">
          <cell r="E18">
            <v>216110686.52000001</v>
          </cell>
          <cell r="F18">
            <v>3737084103.6900001</v>
          </cell>
        </row>
        <row r="19">
          <cell r="E19">
            <v>111200550.16</v>
          </cell>
          <cell r="F19">
            <v>2036628889.24</v>
          </cell>
        </row>
        <row r="20">
          <cell r="E20">
            <v>571600633.52999997</v>
          </cell>
          <cell r="F20">
            <v>286467469.75</v>
          </cell>
        </row>
        <row r="21">
          <cell r="E21">
            <v>1618804522.54</v>
          </cell>
          <cell r="F21">
            <v>2042821370.25</v>
          </cell>
        </row>
        <row r="22">
          <cell r="E22">
            <v>8391645.8200000003</v>
          </cell>
          <cell r="F22">
            <v>84976</v>
          </cell>
        </row>
        <row r="23">
          <cell r="E23">
            <v>0</v>
          </cell>
          <cell r="F23">
            <v>0</v>
          </cell>
        </row>
        <row r="24">
          <cell r="E24">
            <v>1620219487.0999999</v>
          </cell>
          <cell r="F2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8F5B6-FE19-4819-8FB6-A6FF9C75AC7E}">
  <sheetPr>
    <tabColor theme="5" tint="-0.499984740745262"/>
    <pageSetUpPr fitToPage="1"/>
  </sheetPr>
  <dimension ref="A1:M27"/>
  <sheetViews>
    <sheetView tabSelected="1" view="pageBreakPreview" zoomScale="80" zoomScaleNormal="80" zoomScaleSheetLayoutView="80" workbookViewId="0">
      <selection activeCell="D8" sqref="D8"/>
    </sheetView>
  </sheetViews>
  <sheetFormatPr defaultColWidth="9.140625" defaultRowHeight="19.5" x14ac:dyDescent="0.25"/>
  <cols>
    <col min="1" max="1" width="6.42578125" style="17" bestFit="1" customWidth="1"/>
    <col min="2" max="2" width="12.85546875" style="17" bestFit="1" customWidth="1"/>
    <col min="3" max="3" width="40.5703125" style="1" bestFit="1" customWidth="1"/>
    <col min="4" max="4" width="26.5703125" style="1" bestFit="1" customWidth="1"/>
    <col min="5" max="5" width="25" style="1" bestFit="1" customWidth="1"/>
    <col min="6" max="6" width="8.7109375" style="17" bestFit="1" customWidth="1"/>
    <col min="7" max="7" width="26.5703125" style="1" bestFit="1" customWidth="1"/>
    <col min="8" max="8" width="25" style="1" bestFit="1" customWidth="1"/>
    <col min="9" max="9" width="8.7109375" style="17" bestFit="1" customWidth="1"/>
    <col min="10" max="11" width="26.5703125" style="1" bestFit="1" customWidth="1"/>
    <col min="12" max="12" width="8.7109375" style="17" bestFit="1" customWidth="1"/>
    <col min="13" max="13" width="16" style="1" customWidth="1"/>
    <col min="14" max="16384" width="9.140625" style="1"/>
  </cols>
  <sheetData>
    <row r="1" spans="1:13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 ht="23.25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ht="23.25" customHeight="1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ht="19.5" customHeight="1" x14ac:dyDescent="0.25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3" ht="23.25" x14ac:dyDescent="0.25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3" ht="30" customHeight="1" x14ac:dyDescent="0.25">
      <c r="A6" s="28" t="s">
        <v>5</v>
      </c>
      <c r="B6" s="29" t="s">
        <v>6</v>
      </c>
      <c r="C6" s="28" t="s">
        <v>7</v>
      </c>
      <c r="D6" s="18" t="s">
        <v>8</v>
      </c>
      <c r="E6" s="18"/>
      <c r="F6" s="18"/>
      <c r="G6" s="18" t="s">
        <v>9</v>
      </c>
      <c r="H6" s="18"/>
      <c r="I6" s="18"/>
      <c r="J6" s="18" t="s">
        <v>10</v>
      </c>
      <c r="K6" s="18"/>
      <c r="L6" s="18"/>
    </row>
    <row r="7" spans="1:13" x14ac:dyDescent="0.25">
      <c r="A7" s="28"/>
      <c r="B7" s="30"/>
      <c r="C7" s="28"/>
      <c r="D7" s="2" t="s">
        <v>11</v>
      </c>
      <c r="E7" s="3" t="s">
        <v>12</v>
      </c>
      <c r="F7" s="3" t="s">
        <v>13</v>
      </c>
      <c r="G7" s="2" t="s">
        <v>11</v>
      </c>
      <c r="H7" s="3" t="s">
        <v>12</v>
      </c>
      <c r="I7" s="3" t="s">
        <v>13</v>
      </c>
      <c r="J7" s="2" t="s">
        <v>11</v>
      </c>
      <c r="K7" s="3" t="s">
        <v>12</v>
      </c>
      <c r="L7" s="3" t="s">
        <v>13</v>
      </c>
    </row>
    <row r="8" spans="1:13" ht="30.75" customHeight="1" x14ac:dyDescent="0.25">
      <c r="A8" s="4">
        <v>1</v>
      </c>
      <c r="B8" s="4">
        <v>202</v>
      </c>
      <c r="C8" s="5" t="s">
        <v>14</v>
      </c>
      <c r="D8" s="6">
        <v>225000000</v>
      </c>
      <c r="E8" s="7">
        <f>'[1]FMIS Report'!E8</f>
        <v>132675807.13</v>
      </c>
      <c r="F8" s="8">
        <f>E8/D8*100</f>
        <v>58.967025391111108</v>
      </c>
      <c r="G8" s="7">
        <v>50000000</v>
      </c>
      <c r="H8" s="7">
        <f>'[1]FMIS Report'!F8</f>
        <v>27670552</v>
      </c>
      <c r="I8" s="8">
        <f t="shared" ref="I8:I24" si="0">H8/G8*100</f>
        <v>55.341103999999994</v>
      </c>
      <c r="J8" s="9">
        <f>D8+G8</f>
        <v>275000000</v>
      </c>
      <c r="K8" s="9">
        <f>H8+E8</f>
        <v>160346359.13</v>
      </c>
      <c r="L8" s="8">
        <f>K8/J8*100</f>
        <v>58.307766956363636</v>
      </c>
      <c r="M8" s="10"/>
    </row>
    <row r="9" spans="1:13" ht="30.75" customHeight="1" x14ac:dyDescent="0.25">
      <c r="A9" s="4">
        <v>2</v>
      </c>
      <c r="B9" s="4">
        <v>210</v>
      </c>
      <c r="C9" s="5" t="s">
        <v>15</v>
      </c>
      <c r="D9" s="6">
        <v>83000000</v>
      </c>
      <c r="E9" s="7">
        <f>'[1]FMIS Report'!E9</f>
        <v>53355148</v>
      </c>
      <c r="F9" s="8">
        <f t="shared" ref="F9:F26" si="1">E9/D9*100</f>
        <v>64.283310843373499</v>
      </c>
      <c r="G9" s="7">
        <v>7000000</v>
      </c>
      <c r="H9" s="7">
        <f>'[1]FMIS Report'!F9</f>
        <v>3619888</v>
      </c>
      <c r="I9" s="8">
        <f t="shared" si="0"/>
        <v>51.712685714285712</v>
      </c>
      <c r="J9" s="9">
        <f t="shared" ref="J9:J23" si="2">D9+G9</f>
        <v>90000000</v>
      </c>
      <c r="K9" s="9">
        <f t="shared" ref="K9:K26" si="3">H9+E9</f>
        <v>56975036</v>
      </c>
      <c r="L9" s="8">
        <f t="shared" ref="L9:L24" si="4">K9/J9*100</f>
        <v>63.305595555555563</v>
      </c>
      <c r="M9" s="10"/>
    </row>
    <row r="10" spans="1:13" ht="30.75" customHeight="1" x14ac:dyDescent="0.25">
      <c r="A10" s="4">
        <v>3</v>
      </c>
      <c r="B10" s="4">
        <v>301</v>
      </c>
      <c r="C10" s="5" t="s">
        <v>16</v>
      </c>
      <c r="D10" s="6">
        <v>606705000</v>
      </c>
      <c r="E10" s="7">
        <f>'[1]FMIS Report'!E10</f>
        <v>124215503.13</v>
      </c>
      <c r="F10" s="8">
        <f t="shared" si="1"/>
        <v>20.473789260019284</v>
      </c>
      <c r="G10" s="7">
        <v>39200000</v>
      </c>
      <c r="H10" s="7">
        <f>'[1]FMIS Report'!F10</f>
        <v>3616313</v>
      </c>
      <c r="I10" s="8">
        <f t="shared" si="0"/>
        <v>9.2252882653061228</v>
      </c>
      <c r="J10" s="9">
        <f t="shared" si="2"/>
        <v>645905000</v>
      </c>
      <c r="K10" s="9">
        <f t="shared" si="3"/>
        <v>127831816.13</v>
      </c>
      <c r="L10" s="8">
        <f t="shared" si="4"/>
        <v>19.791117289694306</v>
      </c>
      <c r="M10" s="10"/>
    </row>
    <row r="11" spans="1:13" ht="30.75" customHeight="1" x14ac:dyDescent="0.25">
      <c r="A11" s="4">
        <v>4</v>
      </c>
      <c r="B11" s="4">
        <v>305</v>
      </c>
      <c r="C11" s="5" t="s">
        <v>17</v>
      </c>
      <c r="D11" s="6">
        <v>95000000</v>
      </c>
      <c r="E11" s="7">
        <f>'[1]FMIS Report'!E11</f>
        <v>41967676.950000003</v>
      </c>
      <c r="F11" s="8">
        <f t="shared" si="1"/>
        <v>44.176502052631584</v>
      </c>
      <c r="G11" s="7">
        <v>5000000</v>
      </c>
      <c r="H11" s="7">
        <f>'[1]FMIS Report'!F11</f>
        <v>1965945</v>
      </c>
      <c r="I11" s="8">
        <f t="shared" si="0"/>
        <v>39.318899999999999</v>
      </c>
      <c r="J11" s="9">
        <f t="shared" si="2"/>
        <v>100000000</v>
      </c>
      <c r="K11" s="9">
        <f t="shared" si="3"/>
        <v>43933621.950000003</v>
      </c>
      <c r="L11" s="8">
        <f t="shared" si="4"/>
        <v>43.933621950000003</v>
      </c>
      <c r="M11" s="10"/>
    </row>
    <row r="12" spans="1:13" ht="30.75" customHeight="1" x14ac:dyDescent="0.25">
      <c r="A12" s="4">
        <v>5</v>
      </c>
      <c r="B12" s="4">
        <v>307</v>
      </c>
      <c r="C12" s="5" t="s">
        <v>18</v>
      </c>
      <c r="D12" s="6">
        <v>624793000</v>
      </c>
      <c r="E12" s="7">
        <f>'[1]FMIS Report'!E12</f>
        <v>201329129.72</v>
      </c>
      <c r="F12" s="8">
        <f t="shared" si="1"/>
        <v>32.223333123130381</v>
      </c>
      <c r="G12" s="7">
        <v>819910000</v>
      </c>
      <c r="H12" s="7">
        <f>'[1]FMIS Report'!F12</f>
        <v>112080271.3</v>
      </c>
      <c r="I12" s="8">
        <f t="shared" si="0"/>
        <v>13.66982611506141</v>
      </c>
      <c r="J12" s="9">
        <f t="shared" si="2"/>
        <v>1444703000</v>
      </c>
      <c r="K12" s="9">
        <f t="shared" si="3"/>
        <v>313409401.01999998</v>
      </c>
      <c r="L12" s="8">
        <f t="shared" si="4"/>
        <v>21.693690746125675</v>
      </c>
      <c r="M12" s="10"/>
    </row>
    <row r="13" spans="1:13" ht="30.75" customHeight="1" x14ac:dyDescent="0.25">
      <c r="A13" s="4">
        <v>6</v>
      </c>
      <c r="B13" s="4">
        <v>308</v>
      </c>
      <c r="C13" s="5" t="s">
        <v>19</v>
      </c>
      <c r="D13" s="6">
        <v>259500000</v>
      </c>
      <c r="E13" s="7">
        <f>'[1]FMIS Report'!E13</f>
        <v>137664644.22</v>
      </c>
      <c r="F13" s="8">
        <f t="shared" si="1"/>
        <v>53.049959236994212</v>
      </c>
      <c r="G13" s="7">
        <v>3011400000</v>
      </c>
      <c r="H13" s="7">
        <f>'[1]FMIS Report'!F13</f>
        <v>979291662.11000001</v>
      </c>
      <c r="I13" s="8">
        <f t="shared" si="0"/>
        <v>32.519481374443785</v>
      </c>
      <c r="J13" s="9">
        <f t="shared" si="2"/>
        <v>3270900000</v>
      </c>
      <c r="K13" s="9">
        <f t="shared" si="3"/>
        <v>1116956306.3299999</v>
      </c>
      <c r="L13" s="8">
        <f t="shared" si="4"/>
        <v>34.148286597878261</v>
      </c>
      <c r="M13" s="10"/>
    </row>
    <row r="14" spans="1:13" ht="30.75" customHeight="1" x14ac:dyDescent="0.25">
      <c r="A14" s="4">
        <v>7</v>
      </c>
      <c r="B14" s="4">
        <v>311</v>
      </c>
      <c r="C14" s="5" t="s">
        <v>20</v>
      </c>
      <c r="D14" s="6">
        <v>169000000</v>
      </c>
      <c r="E14" s="7">
        <f>'[1]FMIS Report'!E14</f>
        <v>5028794.74</v>
      </c>
      <c r="F14" s="8">
        <f t="shared" si="1"/>
        <v>2.9756181893491123</v>
      </c>
      <c r="G14" s="7">
        <v>11500000</v>
      </c>
      <c r="H14" s="7">
        <f>'[1]FMIS Report'!F14</f>
        <v>622663</v>
      </c>
      <c r="I14" s="8">
        <f t="shared" si="0"/>
        <v>5.4144608695652172</v>
      </c>
      <c r="J14" s="9">
        <f t="shared" si="2"/>
        <v>180500000</v>
      </c>
      <c r="K14" s="9">
        <f t="shared" si="3"/>
        <v>5651457.7400000002</v>
      </c>
      <c r="L14" s="8">
        <f t="shared" si="4"/>
        <v>3.1310015180055406</v>
      </c>
      <c r="M14" s="10"/>
    </row>
    <row r="15" spans="1:13" ht="30.75" customHeight="1" x14ac:dyDescent="0.25">
      <c r="A15" s="4">
        <v>8</v>
      </c>
      <c r="B15" s="4">
        <v>312</v>
      </c>
      <c r="C15" s="5" t="s">
        <v>21</v>
      </c>
      <c r="D15" s="6">
        <v>1381850000</v>
      </c>
      <c r="E15" s="7">
        <f>'[1]FMIS Report'!E15</f>
        <v>526858888.05000001</v>
      </c>
      <c r="F15" s="8">
        <f t="shared" si="1"/>
        <v>38.127067919817634</v>
      </c>
      <c r="G15" s="7">
        <v>97200000</v>
      </c>
      <c r="H15" s="7">
        <f>'[1]FMIS Report'!F15</f>
        <v>44748730.25</v>
      </c>
      <c r="I15" s="8">
        <f t="shared" si="0"/>
        <v>46.03778832304527</v>
      </c>
      <c r="J15" s="9">
        <f t="shared" si="2"/>
        <v>1479050000</v>
      </c>
      <c r="K15" s="9">
        <f t="shared" si="3"/>
        <v>571607618.29999995</v>
      </c>
      <c r="L15" s="8">
        <f t="shared" si="4"/>
        <v>38.64694353132078</v>
      </c>
      <c r="M15" s="10"/>
    </row>
    <row r="16" spans="1:13" ht="40.5" customHeight="1" x14ac:dyDescent="0.25">
      <c r="A16" s="4">
        <v>9</v>
      </c>
      <c r="B16" s="4">
        <v>314</v>
      </c>
      <c r="C16" s="5" t="s">
        <v>22</v>
      </c>
      <c r="D16" s="6">
        <v>280511000</v>
      </c>
      <c r="E16" s="7">
        <f>'[1]FMIS Report'!E16</f>
        <v>52308943.840000004</v>
      </c>
      <c r="F16" s="8">
        <f t="shared" si="1"/>
        <v>18.647733543426106</v>
      </c>
      <c r="G16" s="7">
        <v>177400000</v>
      </c>
      <c r="H16" s="7">
        <f>'[1]FMIS Report'!F16</f>
        <v>19382399</v>
      </c>
      <c r="I16" s="8">
        <f t="shared" si="0"/>
        <v>10.925816798196166</v>
      </c>
      <c r="J16" s="9">
        <f t="shared" si="2"/>
        <v>457911000</v>
      </c>
      <c r="K16" s="9">
        <f t="shared" si="3"/>
        <v>71691342.840000004</v>
      </c>
      <c r="L16" s="8">
        <f t="shared" si="4"/>
        <v>15.656173981406868</v>
      </c>
      <c r="M16" s="10"/>
    </row>
    <row r="17" spans="1:13" ht="30" customHeight="1" x14ac:dyDescent="0.25">
      <c r="A17" s="4">
        <v>10</v>
      </c>
      <c r="B17" s="4">
        <v>329</v>
      </c>
      <c r="C17" s="5" t="s">
        <v>23</v>
      </c>
      <c r="D17" s="6">
        <v>1150429000</v>
      </c>
      <c r="E17" s="7">
        <f>'[1]FMIS Report'!E17</f>
        <v>585484217.80999994</v>
      </c>
      <c r="F17" s="8">
        <f t="shared" si="1"/>
        <v>50.892685929335926</v>
      </c>
      <c r="G17" s="7">
        <v>1103235000</v>
      </c>
      <c r="H17" s="7">
        <f>'[1]FMIS Report'!F17</f>
        <v>183629253.41999999</v>
      </c>
      <c r="I17" s="8">
        <f t="shared" si="0"/>
        <v>16.644618183795838</v>
      </c>
      <c r="J17" s="9">
        <f t="shared" si="2"/>
        <v>2253664000</v>
      </c>
      <c r="K17" s="9">
        <f t="shared" si="3"/>
        <v>769113471.2299999</v>
      </c>
      <c r="L17" s="8">
        <f t="shared" si="4"/>
        <v>34.127246618395638</v>
      </c>
      <c r="M17" s="10"/>
    </row>
    <row r="18" spans="1:13" ht="30.75" customHeight="1" x14ac:dyDescent="0.25">
      <c r="A18" s="4">
        <v>11</v>
      </c>
      <c r="B18" s="4">
        <v>337</v>
      </c>
      <c r="C18" s="5" t="s">
        <v>24</v>
      </c>
      <c r="D18" s="6">
        <v>451517000</v>
      </c>
      <c r="E18" s="7">
        <f>'[1]FMIS Report'!E18</f>
        <v>216110686.52000001</v>
      </c>
      <c r="F18" s="8">
        <f t="shared" si="1"/>
        <v>47.863244688461343</v>
      </c>
      <c r="G18" s="7">
        <v>10036101000</v>
      </c>
      <c r="H18" s="7">
        <f>'[1]FMIS Report'!F18</f>
        <v>3737084103.6900001</v>
      </c>
      <c r="I18" s="8">
        <f t="shared" si="0"/>
        <v>37.236413859226808</v>
      </c>
      <c r="J18" s="9">
        <f t="shared" si="2"/>
        <v>10487618000</v>
      </c>
      <c r="K18" s="9">
        <f t="shared" si="3"/>
        <v>3953194790.21</v>
      </c>
      <c r="L18" s="8">
        <f t="shared" si="4"/>
        <v>37.693924303974455</v>
      </c>
      <c r="M18" s="10"/>
    </row>
    <row r="19" spans="1:13" ht="30.75" customHeight="1" x14ac:dyDescent="0.25">
      <c r="A19" s="4">
        <v>12</v>
      </c>
      <c r="B19" s="4">
        <v>347</v>
      </c>
      <c r="C19" s="5" t="s">
        <v>25</v>
      </c>
      <c r="D19" s="6">
        <v>259300000</v>
      </c>
      <c r="E19" s="7">
        <f>'[1]FMIS Report'!E19</f>
        <v>111200550.16</v>
      </c>
      <c r="F19" s="8">
        <f t="shared" si="1"/>
        <v>42.884901720015421</v>
      </c>
      <c r="G19" s="7">
        <v>5150055000</v>
      </c>
      <c r="H19" s="7">
        <f>'[1]FMIS Report'!F19</f>
        <v>2036628889.24</v>
      </c>
      <c r="I19" s="8">
        <f t="shared" si="0"/>
        <v>39.545769690614954</v>
      </c>
      <c r="J19" s="9">
        <f t="shared" si="2"/>
        <v>5409355000</v>
      </c>
      <c r="K19" s="9">
        <f t="shared" si="3"/>
        <v>2147829439.4000001</v>
      </c>
      <c r="L19" s="8">
        <f t="shared" si="4"/>
        <v>39.705832569687146</v>
      </c>
      <c r="M19" s="10"/>
    </row>
    <row r="20" spans="1:13" ht="30.75" customHeight="1" x14ac:dyDescent="0.25">
      <c r="A20" s="4">
        <v>13</v>
      </c>
      <c r="B20" s="4">
        <v>350</v>
      </c>
      <c r="C20" s="5" t="s">
        <v>26</v>
      </c>
      <c r="D20" s="6">
        <v>1693708000</v>
      </c>
      <c r="E20" s="7">
        <f>'[1]FMIS Report'!E20</f>
        <v>571600633.52999997</v>
      </c>
      <c r="F20" s="8">
        <f t="shared" si="1"/>
        <v>33.748475742571912</v>
      </c>
      <c r="G20" s="7">
        <v>1150525000</v>
      </c>
      <c r="H20" s="7">
        <f>'[1]FMIS Report'!F20</f>
        <v>286467469.75</v>
      </c>
      <c r="I20" s="8">
        <f t="shared" si="0"/>
        <v>24.898847895525954</v>
      </c>
      <c r="J20" s="9">
        <f>D20+G20</f>
        <v>2844233000</v>
      </c>
      <c r="K20" s="9">
        <f t="shared" si="3"/>
        <v>858068103.27999997</v>
      </c>
      <c r="L20" s="8">
        <f t="shared" si="4"/>
        <v>30.168699374488657</v>
      </c>
      <c r="M20" s="10"/>
    </row>
    <row r="21" spans="1:13" ht="30.75" customHeight="1" x14ac:dyDescent="0.25">
      <c r="A21" s="4">
        <v>14</v>
      </c>
      <c r="B21" s="4">
        <v>370</v>
      </c>
      <c r="C21" s="5" t="s">
        <v>27</v>
      </c>
      <c r="D21" s="6">
        <v>3180869000</v>
      </c>
      <c r="E21" s="7">
        <f>'[1]FMIS Report'!E21</f>
        <v>1618804522.54</v>
      </c>
      <c r="F21" s="8">
        <f t="shared" si="1"/>
        <v>50.89189534495133</v>
      </c>
      <c r="G21" s="7">
        <v>2574900000</v>
      </c>
      <c r="H21" s="7">
        <f>'[1]FMIS Report'!F21</f>
        <v>2042821370.25</v>
      </c>
      <c r="I21" s="8">
        <f t="shared" si="0"/>
        <v>79.335949755330304</v>
      </c>
      <c r="J21" s="9">
        <f t="shared" si="2"/>
        <v>5755769000</v>
      </c>
      <c r="K21" s="9">
        <f t="shared" si="3"/>
        <v>3661625892.79</v>
      </c>
      <c r="L21" s="8">
        <f t="shared" si="4"/>
        <v>63.616623474465364</v>
      </c>
      <c r="M21" s="10"/>
    </row>
    <row r="22" spans="1:13" ht="29.25" customHeight="1" x14ac:dyDescent="0.25">
      <c r="A22" s="4">
        <v>15</v>
      </c>
      <c r="B22" s="4">
        <v>391</v>
      </c>
      <c r="C22" s="5" t="s">
        <v>28</v>
      </c>
      <c r="D22" s="6">
        <v>27826000</v>
      </c>
      <c r="E22" s="7">
        <f>'[1]FMIS Report'!E22</f>
        <v>8391645.8200000003</v>
      </c>
      <c r="F22" s="8">
        <f t="shared" si="1"/>
        <v>30.157571408035651</v>
      </c>
      <c r="G22" s="11">
        <v>2474000</v>
      </c>
      <c r="H22" s="7">
        <f>'[1]FMIS Report'!F22</f>
        <v>84976</v>
      </c>
      <c r="I22" s="8">
        <f t="shared" si="0"/>
        <v>3.4347615198059822</v>
      </c>
      <c r="J22" s="9">
        <f>D22+G22</f>
        <v>30300000</v>
      </c>
      <c r="K22" s="9">
        <f t="shared" si="3"/>
        <v>8476621.8200000003</v>
      </c>
      <c r="L22" s="8">
        <f t="shared" si="4"/>
        <v>27.975649570957096</v>
      </c>
      <c r="M22" s="10"/>
    </row>
    <row r="23" spans="1:13" ht="27.75" customHeight="1" x14ac:dyDescent="0.25">
      <c r="A23" s="4">
        <v>16</v>
      </c>
      <c r="B23" s="4">
        <v>602</v>
      </c>
      <c r="C23" s="5" t="s">
        <v>29</v>
      </c>
      <c r="D23" s="6">
        <v>753776000</v>
      </c>
      <c r="E23" s="7">
        <f>'[1]FMIS Report'!E23</f>
        <v>0</v>
      </c>
      <c r="F23" s="8">
        <f t="shared" si="1"/>
        <v>0</v>
      </c>
      <c r="G23" s="7">
        <v>350000000</v>
      </c>
      <c r="H23" s="7">
        <f>'[1]FMIS Report'!F23</f>
        <v>0</v>
      </c>
      <c r="I23" s="8">
        <f t="shared" si="0"/>
        <v>0</v>
      </c>
      <c r="J23" s="9">
        <f t="shared" si="2"/>
        <v>1103776000</v>
      </c>
      <c r="K23" s="9">
        <f t="shared" si="3"/>
        <v>0</v>
      </c>
      <c r="L23" s="8">
        <f t="shared" si="4"/>
        <v>0</v>
      </c>
      <c r="M23" s="10"/>
    </row>
    <row r="24" spans="1:13" ht="27.75" customHeight="1" x14ac:dyDescent="0.25">
      <c r="A24" s="19" t="s">
        <v>10</v>
      </c>
      <c r="B24" s="20"/>
      <c r="C24" s="21"/>
      <c r="D24" s="12">
        <f>SUM(D8:D23)</f>
        <v>11242784000</v>
      </c>
      <c r="E24" s="12">
        <f>SUM(E8:E23)</f>
        <v>4386996792.1599998</v>
      </c>
      <c r="F24" s="13">
        <f t="shared" si="1"/>
        <v>39.02055569296715</v>
      </c>
      <c r="G24" s="12">
        <f t="shared" ref="G24:J24" si="5">SUM(G8:G23)</f>
        <v>24585900000</v>
      </c>
      <c r="H24" s="12">
        <f t="shared" si="5"/>
        <v>9479714486.0100002</v>
      </c>
      <c r="I24" s="13">
        <f t="shared" si="0"/>
        <v>38.557524784571648</v>
      </c>
      <c r="J24" s="12">
        <f t="shared" si="5"/>
        <v>35828684000</v>
      </c>
      <c r="K24" s="14">
        <f t="shared" si="3"/>
        <v>13866711278.17</v>
      </c>
      <c r="L24" s="13">
        <f t="shared" si="4"/>
        <v>38.702820561787874</v>
      </c>
      <c r="M24" s="10"/>
    </row>
    <row r="25" spans="1:13" ht="27.75" customHeight="1" x14ac:dyDescent="0.25">
      <c r="A25" s="4">
        <v>17</v>
      </c>
      <c r="B25" s="4">
        <v>801</v>
      </c>
      <c r="C25" s="5" t="s">
        <v>30</v>
      </c>
      <c r="D25" s="6">
        <v>3141316000</v>
      </c>
      <c r="E25" s="7">
        <f>'[1]FMIS Report'!E24</f>
        <v>1620219487.0999999</v>
      </c>
      <c r="F25" s="8">
        <f t="shared" si="1"/>
        <v>51.577730069181193</v>
      </c>
      <c r="G25" s="7">
        <v>0</v>
      </c>
      <c r="H25" s="7">
        <f>'[1]FMIS Report'!F24</f>
        <v>0</v>
      </c>
      <c r="I25" s="8">
        <v>0</v>
      </c>
      <c r="J25" s="9">
        <f t="shared" ref="J25:J26" si="6">D25+G25</f>
        <v>3141316000</v>
      </c>
      <c r="K25" s="9">
        <f t="shared" si="3"/>
        <v>1620219487.0999999</v>
      </c>
      <c r="L25" s="8">
        <f>K25/J25*100</f>
        <v>51.577730069181193</v>
      </c>
      <c r="M25" s="10"/>
    </row>
    <row r="26" spans="1:13" ht="27.75" customHeight="1" x14ac:dyDescent="0.25">
      <c r="A26" s="22" t="s">
        <v>31</v>
      </c>
      <c r="B26" s="23"/>
      <c r="C26" s="24"/>
      <c r="D26" s="15">
        <f>D25+D24</f>
        <v>14384100000</v>
      </c>
      <c r="E26" s="15">
        <f>E25+E24</f>
        <v>6007216279.2600002</v>
      </c>
      <c r="F26" s="16">
        <f t="shared" si="1"/>
        <v>41.762892911339605</v>
      </c>
      <c r="G26" s="15">
        <f>G25+G24</f>
        <v>24585900000</v>
      </c>
      <c r="H26" s="15">
        <f>H25+H24</f>
        <v>9479714486.0100002</v>
      </c>
      <c r="I26" s="16">
        <f>H26/G26*100</f>
        <v>38.557524784571648</v>
      </c>
      <c r="J26" s="15">
        <f t="shared" si="6"/>
        <v>38970000000</v>
      </c>
      <c r="K26" s="15">
        <f t="shared" si="3"/>
        <v>15486930765.27</v>
      </c>
      <c r="L26" s="16">
        <f>K26/J26*100</f>
        <v>39.740648615011551</v>
      </c>
      <c r="M26" s="10"/>
    </row>
    <row r="27" spans="1:13" x14ac:dyDescent="0.25">
      <c r="J27" s="10"/>
    </row>
  </sheetData>
  <sheetProtection selectLockedCells="1"/>
  <mergeCells count="13">
    <mergeCell ref="J6:L6"/>
    <mergeCell ref="A24:C24"/>
    <mergeCell ref="A26:C26"/>
    <mergeCell ref="A1:L1"/>
    <mergeCell ref="A2:L2"/>
    <mergeCell ref="A3:L3"/>
    <mergeCell ref="A4:L4"/>
    <mergeCell ref="A5:L5"/>
    <mergeCell ref="A6:A7"/>
    <mergeCell ref="B6:B7"/>
    <mergeCell ref="C6:C7"/>
    <mergeCell ref="D6:F6"/>
    <mergeCell ref="G6:I6"/>
  </mergeCells>
  <printOptions horizontalCentered="1"/>
  <pageMargins left="0.44" right="0.38" top="0.35" bottom="0.75" header="0.2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मन्त्रालयगत खर्च</vt:lpstr>
      <vt:lpstr>'मन्त्रालयगत खर्च'!Print_Area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2025-04-15T04:12:52Z</dcterms:created>
  <dcterms:modified xsi:type="dcterms:W3CDTF">2025-04-15T04:16:30Z</dcterms:modified>
</cp:coreProperties>
</file>