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राजस्व अनुमान र प्रगति" sheetId="1" r:id="rId1"/>
  </sheets>
  <externalReferences>
    <externalReference r:id="rId2"/>
  </externalReferences>
  <definedNames>
    <definedName name="_xlnm.Database">#REF!</definedName>
    <definedName name="JR_PAGE_ANCHOR_0_1">#REF!</definedName>
    <definedName name="_xlnm.Print_Area" localSheetId="0">'राजस्व अनुमान र प्रगति'!$A$1:$F$62</definedName>
    <definedName name="_xlnm.Print_Titles" localSheetId="0">'राजस्व अनुमान र प्रगति'!$2:$6</definedName>
  </definedNames>
  <calcPr calcId="144525"/>
</workbook>
</file>

<file path=xl/calcChain.xml><?xml version="1.0" encoding="utf-8"?>
<calcChain xmlns="http://schemas.openxmlformats.org/spreadsheetml/2006/main">
  <c r="E61" i="1" l="1"/>
  <c r="C60" i="1"/>
  <c r="D59" i="1"/>
  <c r="E59" i="1" s="1"/>
  <c r="D58" i="1"/>
  <c r="E58" i="1" s="1"/>
  <c r="D57" i="1"/>
  <c r="E57" i="1" s="1"/>
  <c r="D56" i="1"/>
  <c r="D54" i="1"/>
  <c r="C50" i="1"/>
  <c r="C52" i="1" s="1"/>
  <c r="D49" i="1"/>
  <c r="D48" i="1"/>
  <c r="D47" i="1"/>
  <c r="D46" i="1"/>
  <c r="D45" i="1"/>
  <c r="E45" i="1" s="1"/>
  <c r="D44" i="1"/>
  <c r="E43" i="1"/>
  <c r="D43" i="1"/>
  <c r="D42" i="1"/>
  <c r="D41" i="1"/>
  <c r="E41" i="1" s="1"/>
  <c r="D40" i="1"/>
  <c r="E39" i="1"/>
  <c r="D39" i="1"/>
  <c r="D38" i="1"/>
  <c r="D37" i="1"/>
  <c r="D35" i="1"/>
  <c r="D34" i="1"/>
  <c r="E34" i="1" s="1"/>
  <c r="D33" i="1"/>
  <c r="D32" i="1"/>
  <c r="E32" i="1" s="1"/>
  <c r="D31" i="1"/>
  <c r="D30" i="1"/>
  <c r="E30" i="1" s="1"/>
  <c r="D29" i="1"/>
  <c r="D28" i="1"/>
  <c r="E28" i="1" s="1"/>
  <c r="D27" i="1"/>
  <c r="D26" i="1"/>
  <c r="D25" i="1"/>
  <c r="D24" i="1"/>
  <c r="C22" i="1"/>
  <c r="D21" i="1"/>
  <c r="E21" i="1" s="1"/>
  <c r="D20" i="1"/>
  <c r="D19" i="1"/>
  <c r="E19" i="1" s="1"/>
  <c r="D18" i="1"/>
  <c r="C16" i="1"/>
  <c r="D15" i="1"/>
  <c r="E15" i="1" s="1"/>
  <c r="D14" i="1"/>
  <c r="C12" i="1"/>
  <c r="D11" i="1"/>
  <c r="D10" i="1"/>
  <c r="D9" i="1"/>
  <c r="D8" i="1"/>
  <c r="C62" i="1" l="1"/>
  <c r="D50" i="1"/>
  <c r="E9" i="1"/>
  <c r="E11" i="1"/>
  <c r="E24" i="1"/>
  <c r="E37" i="1"/>
  <c r="E18" i="1"/>
  <c r="E20" i="1"/>
  <c r="D22" i="1"/>
  <c r="E56" i="1"/>
  <c r="D60" i="1"/>
  <c r="E14" i="1"/>
  <c r="D16" i="1"/>
  <c r="E27" i="1"/>
  <c r="E29" i="1"/>
  <c r="E31" i="1"/>
  <c r="E33" i="1"/>
  <c r="E35" i="1"/>
  <c r="E40" i="1"/>
  <c r="E42" i="1"/>
  <c r="E44" i="1"/>
  <c r="E46" i="1"/>
  <c r="E8" i="1"/>
  <c r="E10" i="1"/>
  <c r="D12" i="1"/>
  <c r="E25" i="1"/>
  <c r="E54" i="1"/>
  <c r="D52" i="1" l="1"/>
  <c r="D62" i="1" s="1"/>
  <c r="E50" i="1"/>
  <c r="E12" i="1"/>
  <c r="E16" i="1"/>
  <c r="E60" i="1"/>
  <c r="E22" i="1"/>
  <c r="E62" i="1" l="1"/>
  <c r="E52" i="1"/>
</calcChain>
</file>

<file path=xl/sharedStrings.xml><?xml version="1.0" encoding="utf-8"?>
<sst xmlns="http://schemas.openxmlformats.org/spreadsheetml/2006/main" count="71" uniqueCount="66">
  <si>
    <t>लुम्बिनी प्रदेश सरकार</t>
  </si>
  <si>
    <t>आर्थिक मामिला तथा योजना मन्त्रालय</t>
  </si>
  <si>
    <t xml:space="preserve"> प्रदेश लेखा नियन्त्रक कार्यालय</t>
  </si>
  <si>
    <t>लुम्बिनी प्रदेश</t>
  </si>
  <si>
    <t>क्र.सं.</t>
  </si>
  <si>
    <t xml:space="preserve"> बार्षिक लक्ष्य रु.</t>
  </si>
  <si>
    <t>प्रगति रु.</t>
  </si>
  <si>
    <t>प्रतिशतमा</t>
  </si>
  <si>
    <t>कैफियत</t>
  </si>
  <si>
    <t>संघबाट प्राप्त हुने अनुदान</t>
  </si>
  <si>
    <t>वित्तिय समानीकरण अनुदान</t>
  </si>
  <si>
    <t>13312/13321</t>
  </si>
  <si>
    <t>सशर्त अनुदान</t>
  </si>
  <si>
    <t>13313/13322</t>
  </si>
  <si>
    <t>विशेष अनुदान</t>
  </si>
  <si>
    <t>13314/13323</t>
  </si>
  <si>
    <t>समपूरक अनुदान</t>
  </si>
  <si>
    <t>जम्मा</t>
  </si>
  <si>
    <t>संघबाट प्राप्त हुने राजश्व बाँडफाँड</t>
  </si>
  <si>
    <t>मूल्य अभिवृद्वि कर</t>
  </si>
  <si>
    <t>अन्त शुल्क</t>
  </si>
  <si>
    <t>संघबाट प्राप्त हुने रोयल्टी</t>
  </si>
  <si>
    <t>वन सम्बन्धी रोयल्टी</t>
  </si>
  <si>
    <t>खानी तथा खनिज रोयल्टी</t>
  </si>
  <si>
    <t>विद्युत सम्वन्धी रोयल्टी</t>
  </si>
  <si>
    <t>पर्वतारोहण वापतको रोयल्टी</t>
  </si>
  <si>
    <t>प्रदेशको आन्तरिक राजश्व</t>
  </si>
  <si>
    <t>11114/11136</t>
  </si>
  <si>
    <t>कृषि आयमा लाग्ने कर</t>
  </si>
  <si>
    <t xml:space="preserve">सरकारी सम्पतीको वहालबाट प्राप्त </t>
  </si>
  <si>
    <t>अन्यस्रोतबाट प्राप्त बाँडफाँड नहुने रोयल्टी</t>
  </si>
  <si>
    <t xml:space="preserve">कृषि उत्पादनको बिक्रीबाट प्राप्त </t>
  </si>
  <si>
    <t xml:space="preserve">सरकारी सम्पतीको विक्रिबाट प्राप्त </t>
  </si>
  <si>
    <t>अन्यविक्रीबाट प्राप्त रकम</t>
  </si>
  <si>
    <t>नहर तथा कुलो उपयोग वापतको शुल्क</t>
  </si>
  <si>
    <t>अन्य सेवा शुल्क तथा विक्री</t>
  </si>
  <si>
    <t>शिक्षा क्षेत्रको आम्दानी</t>
  </si>
  <si>
    <t>परीक्षा शुल्क</t>
  </si>
  <si>
    <t>यातायात क्षेत्रको आम्दानी</t>
  </si>
  <si>
    <t>अन्य प्रशासनिक सेवा शुल्क</t>
  </si>
  <si>
    <t>अन्य दस्तुर</t>
  </si>
  <si>
    <t>व्यावसाय रजिष्ट्रेशन दस्तुर</t>
  </si>
  <si>
    <t>रेडियो/ एफ.एम.सञ्चालन दस्तुर</t>
  </si>
  <si>
    <t>टेलिभिजन सञ्चालन दस्तुर</t>
  </si>
  <si>
    <t xml:space="preserve">चालक अनुमति पत्र र सवारी </t>
  </si>
  <si>
    <t>वन क्षेत्रको आय</t>
  </si>
  <si>
    <t>न्यायिक दण्ड,जरिवाना र जफत</t>
  </si>
  <si>
    <t>प्रशासनिक दण्ड जरिवाना र जफत</t>
  </si>
  <si>
    <t>धरौटी सदरस्याहा</t>
  </si>
  <si>
    <t>अन्य राजस्व</t>
  </si>
  <si>
    <t>बेरुजु</t>
  </si>
  <si>
    <t>निकासा फिर्ता</t>
  </si>
  <si>
    <t>अनुदान फिर्ता</t>
  </si>
  <si>
    <t>समपूरक अनुदान फिर्ता प्राप्ति</t>
  </si>
  <si>
    <t>आन्तरिक ऋण जम्मा</t>
  </si>
  <si>
    <t>सवारी साधन कर</t>
  </si>
  <si>
    <t>घरजग्गा रजिष्ट्रशन दस्तुर</t>
  </si>
  <si>
    <t>मनोरञ्जन कर</t>
  </si>
  <si>
    <t>विज्ञापन कर</t>
  </si>
  <si>
    <t>दहत्तर बहत्तरको विक्रि आय</t>
  </si>
  <si>
    <t xml:space="preserve">गत वर्षको मौज्दात </t>
  </si>
  <si>
    <t xml:space="preserve">कुल जम्मा </t>
  </si>
  <si>
    <r>
      <t xml:space="preserve">प्रदेश र स्थानीय तहविच बाँडफाँड हुने राजश्व </t>
    </r>
    <r>
      <rPr>
        <sz val="10"/>
        <color theme="1"/>
        <rFont val="Kalimati"/>
        <charset val="1"/>
      </rPr>
      <t>(प्रदेशले संकलन गर्ने)</t>
    </r>
  </si>
  <si>
    <r>
      <t xml:space="preserve">प्रदेश र स्थानीय तहविच बाँडफाँड हुने राजश्व </t>
    </r>
    <r>
      <rPr>
        <sz val="10"/>
        <color theme="1"/>
        <rFont val="Kalimati"/>
        <charset val="1"/>
      </rPr>
      <t>(स्थानीय तहले संकलन गर्ने)</t>
    </r>
  </si>
  <si>
    <t>आय/राजस्व शिर्षक</t>
  </si>
  <si>
    <t>आर्थिक वर्ष २०८१/८२ को आय/राजस्वको अनुमान र प्रगती विवरण (२०८२ असार २५ सम्म)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</si>
</sst>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00439]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Kalimati"/>
      <charset val="1"/>
    </font>
    <font>
      <b/>
      <sz val="9"/>
      <color theme="1"/>
      <name val="Kalimati"/>
      <charset val="1"/>
    </font>
    <font>
      <b/>
      <sz val="12"/>
      <color theme="1"/>
      <name val="Kalimati"/>
      <charset val="1"/>
    </font>
    <font>
      <b/>
      <sz val="11"/>
      <color theme="1"/>
      <name val="Kalimati"/>
      <charset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Kalimati"/>
      <charset val="1"/>
    </font>
    <font>
      <sz val="10"/>
      <color theme="1"/>
      <name val="Kalimati"/>
      <charset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7" fillId="0" borderId="0"/>
    <xf numFmtId="0" fontId="8" fillId="0" borderId="0"/>
    <xf numFmtId="0" fontId="9" fillId="0" borderId="0" applyAlignment="0"/>
    <xf numFmtId="0" fontId="2" fillId="0" borderId="0"/>
    <xf numFmtId="0" fontId="1" fillId="0" borderId="0"/>
  </cellStyleXfs>
  <cellXfs count="47">
    <xf numFmtId="0" fontId="0" fillId="0" borderId="0" xfId="0"/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2" fillId="0" borderId="0" xfId="2"/>
    <xf numFmtId="0" fontId="6" fillId="0" borderId="0" xfId="2" applyFont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0" xfId="2" applyFont="1"/>
    <xf numFmtId="0" fontId="0" fillId="0" borderId="0" xfId="0" applyAlignment="1">
      <alignment horizontal="center"/>
    </xf>
    <xf numFmtId="165" fontId="0" fillId="0" borderId="0" xfId="0" applyNumberFormat="1"/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43" fontId="11" fillId="0" borderId="2" xfId="0" applyNumberFormat="1" applyFont="1" applyBorder="1"/>
    <xf numFmtId="43" fontId="11" fillId="0" borderId="3" xfId="0" applyNumberFormat="1" applyFont="1" applyBorder="1"/>
    <xf numFmtId="0" fontId="10" fillId="0" borderId="2" xfId="0" applyFont="1" applyBorder="1" applyAlignment="1">
      <alignment horizontal="left"/>
    </xf>
    <xf numFmtId="43" fontId="10" fillId="0" borderId="2" xfId="1" applyFont="1" applyFill="1" applyBorder="1"/>
    <xf numFmtId="0" fontId="10" fillId="0" borderId="3" xfId="0" applyFont="1" applyBorder="1"/>
    <xf numFmtId="0" fontId="10" fillId="0" borderId="4" xfId="0" applyFont="1" applyBorder="1" applyAlignment="1"/>
    <xf numFmtId="0" fontId="10" fillId="0" borderId="5" xfId="0" applyFont="1" applyBorder="1" applyAlignment="1"/>
    <xf numFmtId="0" fontId="10" fillId="0" borderId="3" xfId="0" applyFont="1" applyBorder="1" applyAlignment="1"/>
    <xf numFmtId="164" fontId="11" fillId="0" borderId="2" xfId="0" applyNumberFormat="1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3" fontId="10" fillId="0" borderId="2" xfId="0" applyNumberFormat="1" applyFont="1" applyBorder="1"/>
    <xf numFmtId="164" fontId="11" fillId="0" borderId="2" xfId="0" quotePrefix="1" applyNumberFormat="1" applyFont="1" applyBorder="1" applyAlignment="1">
      <alignment horizontal="center"/>
    </xf>
    <xf numFmtId="43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164" fontId="10" fillId="0" borderId="2" xfId="0" applyNumberFormat="1" applyFont="1" applyBorder="1"/>
    <xf numFmtId="164" fontId="10" fillId="0" borderId="3" xfId="0" applyNumberFormat="1" applyFont="1" applyBorder="1"/>
    <xf numFmtId="0" fontId="11" fillId="0" borderId="3" xfId="0" applyFont="1" applyBorder="1"/>
    <xf numFmtId="0" fontId="12" fillId="0" borderId="3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/>
  </cellXfs>
  <cellStyles count="10">
    <cellStyle name="Comma" xfId="1" builtinId="3"/>
    <cellStyle name="Normal" xfId="0" builtinId="0"/>
    <cellStyle name="Normal 2" xfId="3"/>
    <cellStyle name="Normal 2 2" xfId="4"/>
    <cellStyle name="Normal 3" xfId="2"/>
    <cellStyle name="Normal 4" xfId="5"/>
    <cellStyle name="Normal 5" xfId="6"/>
    <cellStyle name="Normal 6" xfId="7"/>
    <cellStyle name="Normal 7" xfId="8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0;&#2306;&#2330;&#2367;&#2340;%20&#2325;&#2379;&#2359;&#2325;&#2379;%20&#2309;&#2357;&#2360;&#2381;&#2341;&#2366;%20&#2408;&#2406;&#2414;&#2408;%20&#2309;&#2360;&#2366;&#2352;%20&#2408;&#2411;%20&#2327;&#2340;&#23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राजस्व अनुमान र प्रगति"/>
      <sheetName val="खर्च"/>
      <sheetName val="कोष"/>
      <sheetName val="RMIS Data   "/>
      <sheetName val="FMIS Report"/>
      <sheetName val="FMIS Sourcewise"/>
    </sheetNames>
    <sheetDataSet>
      <sheetData sheetId="0"/>
      <sheetData sheetId="1" refreshError="1"/>
      <sheetData sheetId="2" refreshError="1"/>
      <sheetData sheetId="3">
        <row r="2">
          <cell r="F2">
            <v>5480</v>
          </cell>
        </row>
        <row r="3">
          <cell r="F3">
            <v>1302432988.79</v>
          </cell>
        </row>
        <row r="4">
          <cell r="F4">
            <v>7897958623.79</v>
          </cell>
        </row>
        <row r="5">
          <cell r="F5">
            <v>2826192382.6700001</v>
          </cell>
        </row>
        <row r="6">
          <cell r="F6">
            <v>5827613.9199999999</v>
          </cell>
        </row>
        <row r="7">
          <cell r="F7">
            <v>8805060.5600000005</v>
          </cell>
        </row>
        <row r="8">
          <cell r="F8">
            <v>7603600640</v>
          </cell>
        </row>
        <row r="9">
          <cell r="F9">
            <v>1913076000</v>
          </cell>
        </row>
        <row r="10">
          <cell r="F10">
            <v>200000000</v>
          </cell>
        </row>
        <row r="11">
          <cell r="F11">
            <v>795000000</v>
          </cell>
        </row>
        <row r="12">
          <cell r="F12">
            <v>1530046120</v>
          </cell>
        </row>
        <row r="13">
          <cell r="F13">
            <v>544600000</v>
          </cell>
        </row>
        <row r="14">
          <cell r="F14">
            <v>0</v>
          </cell>
        </row>
        <row r="15">
          <cell r="F15">
            <v>1442059.8</v>
          </cell>
        </row>
        <row r="16">
          <cell r="F16">
            <v>30831044.100000001</v>
          </cell>
        </row>
        <row r="17">
          <cell r="F17">
            <v>102482119.37</v>
          </cell>
        </row>
        <row r="18">
          <cell r="F18">
            <v>64392783.479999997</v>
          </cell>
        </row>
        <row r="19">
          <cell r="F19">
            <v>348109154.22000003</v>
          </cell>
        </row>
        <row r="20">
          <cell r="F20">
            <v>108301.74</v>
          </cell>
        </row>
        <row r="21">
          <cell r="F21">
            <v>55792663.829999998</v>
          </cell>
        </row>
        <row r="22">
          <cell r="F22">
            <v>16668065.33</v>
          </cell>
        </row>
        <row r="23">
          <cell r="F23">
            <v>356950</v>
          </cell>
        </row>
        <row r="24">
          <cell r="F24">
            <v>713</v>
          </cell>
        </row>
        <row r="25">
          <cell r="F25">
            <v>16300</v>
          </cell>
        </row>
        <row r="26">
          <cell r="F26">
            <v>72200</v>
          </cell>
        </row>
        <row r="27">
          <cell r="F27">
            <v>116150</v>
          </cell>
        </row>
        <row r="28">
          <cell r="F28">
            <v>33349284.559999999</v>
          </cell>
        </row>
        <row r="29">
          <cell r="F29">
            <v>231341592</v>
          </cell>
        </row>
        <row r="30">
          <cell r="F30">
            <v>72029665.5</v>
          </cell>
        </row>
        <row r="31">
          <cell r="F31">
            <v>77570447</v>
          </cell>
        </row>
        <row r="32">
          <cell r="F32">
            <v>20000</v>
          </cell>
        </row>
        <row r="33">
          <cell r="F33">
            <v>160000</v>
          </cell>
        </row>
        <row r="34">
          <cell r="F34">
            <v>785463824</v>
          </cell>
        </row>
        <row r="35">
          <cell r="F35">
            <v>403541141.73000002</v>
          </cell>
        </row>
        <row r="36">
          <cell r="F36">
            <v>183962</v>
          </cell>
        </row>
        <row r="37">
          <cell r="F37">
            <v>25797679.670000002</v>
          </cell>
        </row>
        <row r="38">
          <cell r="F38">
            <v>5559505.2300000004</v>
          </cell>
        </row>
        <row r="39">
          <cell r="F39">
            <v>19091419</v>
          </cell>
        </row>
        <row r="40">
          <cell r="F40">
            <v>87412805.74000001</v>
          </cell>
        </row>
        <row r="41">
          <cell r="F41">
            <v>94321411.840000004</v>
          </cell>
        </row>
        <row r="42">
          <cell r="F42">
            <v>21848737.68</v>
          </cell>
        </row>
        <row r="43">
          <cell r="F43">
            <v>200000</v>
          </cell>
        </row>
        <row r="44">
          <cell r="G44">
            <v>1815052783.2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view="pageBreakPreview" topLeftCell="A4" zoomScale="80" zoomScaleNormal="90" zoomScaleSheetLayoutView="80" workbookViewId="0">
      <selection activeCell="D13" sqref="D13"/>
    </sheetView>
  </sheetViews>
  <sheetFormatPr defaultColWidth="9.140625" defaultRowHeight="15" x14ac:dyDescent="0.25"/>
  <cols>
    <col min="1" max="1" width="18.5703125" style="13" customWidth="1"/>
    <col min="2" max="2" width="37.140625" customWidth="1"/>
    <col min="3" max="4" width="28.85546875" bestFit="1" customWidth="1"/>
    <col min="5" max="5" width="14.5703125" customWidth="1"/>
    <col min="6" max="6" width="13.5703125" customWidth="1"/>
  </cols>
  <sheetData>
    <row r="1" spans="1:6" ht="17.25" x14ac:dyDescent="0.25">
      <c r="A1" s="1" t="s">
        <v>0</v>
      </c>
      <c r="B1" s="2"/>
      <c r="C1" s="2"/>
      <c r="D1" s="2"/>
      <c r="E1" s="2"/>
      <c r="F1" s="2"/>
    </row>
    <row r="2" spans="1:6" ht="18" x14ac:dyDescent="0.25">
      <c r="A2" s="3" t="s">
        <v>1</v>
      </c>
      <c r="B2" s="4"/>
      <c r="C2" s="4"/>
      <c r="D2" s="4"/>
      <c r="E2" s="4"/>
      <c r="F2" s="4"/>
    </row>
    <row r="3" spans="1:6" s="7" customFormat="1" ht="24" x14ac:dyDescent="0.25">
      <c r="A3" s="5" t="s">
        <v>2</v>
      </c>
      <c r="B3" s="6"/>
      <c r="C3" s="6"/>
      <c r="D3" s="6"/>
      <c r="E3" s="6"/>
      <c r="F3" s="6"/>
    </row>
    <row r="4" spans="1:6" s="7" customFormat="1" ht="23.25" x14ac:dyDescent="0.25">
      <c r="A4" s="4" t="s">
        <v>3</v>
      </c>
      <c r="B4" s="8"/>
      <c r="C4" s="8"/>
      <c r="D4" s="8"/>
      <c r="E4" s="8"/>
      <c r="F4" s="8"/>
    </row>
    <row r="5" spans="1:6" s="7" customFormat="1" ht="24" x14ac:dyDescent="0.6">
      <c r="A5" s="9" t="s">
        <v>65</v>
      </c>
      <c r="B5" s="9"/>
      <c r="C5" s="9"/>
      <c r="D5" s="9"/>
      <c r="E5" s="9"/>
      <c r="F5" s="9"/>
    </row>
    <row r="6" spans="1:6" s="12" customFormat="1" ht="23.25" x14ac:dyDescent="0.6">
      <c r="A6" s="10" t="s">
        <v>4</v>
      </c>
      <c r="B6" s="10" t="s">
        <v>64</v>
      </c>
      <c r="C6" s="10" t="s">
        <v>5</v>
      </c>
      <c r="D6" s="10" t="s">
        <v>6</v>
      </c>
      <c r="E6" s="10" t="s">
        <v>7</v>
      </c>
      <c r="F6" s="11" t="s">
        <v>8</v>
      </c>
    </row>
    <row r="7" spans="1:6" ht="19.5" x14ac:dyDescent="0.25">
      <c r="A7" s="15" t="s">
        <v>9</v>
      </c>
      <c r="B7" s="16"/>
      <c r="C7" s="16"/>
      <c r="D7" s="16"/>
      <c r="E7" s="16"/>
      <c r="F7" s="17"/>
    </row>
    <row r="8" spans="1:6" ht="19.5" x14ac:dyDescent="0.5">
      <c r="A8" s="18">
        <v>13311</v>
      </c>
      <c r="B8" s="19" t="s">
        <v>10</v>
      </c>
      <c r="C8" s="20">
        <v>8286400000</v>
      </c>
      <c r="D8" s="20">
        <f>'[1]RMIS Data   '!F8</f>
        <v>7603600640</v>
      </c>
      <c r="E8" s="20">
        <f>D8/C8*100</f>
        <v>91.759999999999991</v>
      </c>
      <c r="F8" s="21"/>
    </row>
    <row r="9" spans="1:6" ht="19.5" x14ac:dyDescent="0.5">
      <c r="A9" s="18" t="s">
        <v>11</v>
      </c>
      <c r="B9" s="19" t="s">
        <v>12</v>
      </c>
      <c r="C9" s="20">
        <v>4193300000</v>
      </c>
      <c r="D9" s="20">
        <f>'[1]RMIS Data   '!F12+'[1]RMIS Data   '!F9</f>
        <v>3443122120</v>
      </c>
      <c r="E9" s="20">
        <f>D9/C9*100</f>
        <v>82.110083228006587</v>
      </c>
      <c r="F9" s="21"/>
    </row>
    <row r="10" spans="1:6" ht="19.5" x14ac:dyDescent="0.5">
      <c r="A10" s="18" t="s">
        <v>13</v>
      </c>
      <c r="B10" s="19" t="s">
        <v>14</v>
      </c>
      <c r="C10" s="20">
        <v>744600000</v>
      </c>
      <c r="D10" s="20">
        <f>'[1]RMIS Data   '!F10+'[1]RMIS Data   '!F13</f>
        <v>744600000</v>
      </c>
      <c r="E10" s="20">
        <f>D10/C10*100</f>
        <v>100</v>
      </c>
      <c r="F10" s="21"/>
    </row>
    <row r="11" spans="1:6" ht="19.5" x14ac:dyDescent="0.5">
      <c r="A11" s="18" t="s">
        <v>15</v>
      </c>
      <c r="B11" s="19" t="s">
        <v>16</v>
      </c>
      <c r="C11" s="20">
        <v>795000000</v>
      </c>
      <c r="D11" s="20">
        <f>'[1]RMIS Data   '!F11+'[1]RMIS Data   '!F14</f>
        <v>795000000</v>
      </c>
      <c r="E11" s="20">
        <f>D11/C11*100</f>
        <v>100</v>
      </c>
      <c r="F11" s="21"/>
    </row>
    <row r="12" spans="1:6" ht="19.5" x14ac:dyDescent="0.5">
      <c r="A12" s="18"/>
      <c r="B12" s="22" t="s">
        <v>17</v>
      </c>
      <c r="C12" s="23">
        <f>SUM(C8:C11)</f>
        <v>14019300000</v>
      </c>
      <c r="D12" s="23">
        <f>SUM(D8:D11)</f>
        <v>12586322760</v>
      </c>
      <c r="E12" s="20">
        <f>D12/C12*100</f>
        <v>89.77853929939441</v>
      </c>
      <c r="F12" s="24"/>
    </row>
    <row r="13" spans="1:6" ht="19.5" x14ac:dyDescent="0.5">
      <c r="A13" s="25" t="s">
        <v>18</v>
      </c>
      <c r="B13" s="26"/>
      <c r="C13" s="26"/>
      <c r="D13" s="26"/>
      <c r="E13" s="26"/>
      <c r="F13" s="27"/>
    </row>
    <row r="14" spans="1:6" ht="19.5" x14ac:dyDescent="0.5">
      <c r="A14" s="18">
        <v>11411</v>
      </c>
      <c r="B14" s="19" t="s">
        <v>19</v>
      </c>
      <c r="C14" s="20">
        <v>9011250000</v>
      </c>
      <c r="D14" s="20">
        <f>'[1]RMIS Data   '!F4</f>
        <v>7897958623.79</v>
      </c>
      <c r="E14" s="20">
        <f>D14/C14*100</f>
        <v>87.645538896268548</v>
      </c>
      <c r="F14" s="28"/>
    </row>
    <row r="15" spans="1:6" ht="19.5" x14ac:dyDescent="0.5">
      <c r="A15" s="18">
        <v>11421</v>
      </c>
      <c r="B15" s="19" t="s">
        <v>20</v>
      </c>
      <c r="C15" s="20">
        <v>3003750000</v>
      </c>
      <c r="D15" s="20">
        <f>'[1]RMIS Data   '!F5</f>
        <v>2826192382.6700001</v>
      </c>
      <c r="E15" s="20">
        <f>D15/C15*100</f>
        <v>94.088801753474826</v>
      </c>
      <c r="F15" s="19"/>
    </row>
    <row r="16" spans="1:6" ht="19.5" x14ac:dyDescent="0.5">
      <c r="A16" s="29" t="s">
        <v>17</v>
      </c>
      <c r="B16" s="30"/>
      <c r="C16" s="23">
        <f>SUM(C14:C15)</f>
        <v>12015000000</v>
      </c>
      <c r="D16" s="23">
        <f>SUM(D14:D15)</f>
        <v>10724151006.459999</v>
      </c>
      <c r="E16" s="20">
        <f>D16/C16*100</f>
        <v>89.256354610570114</v>
      </c>
      <c r="F16" s="19"/>
    </row>
    <row r="17" spans="1:6" ht="19.5" x14ac:dyDescent="0.5">
      <c r="A17" s="25" t="s">
        <v>21</v>
      </c>
      <c r="B17" s="26"/>
      <c r="C17" s="26"/>
      <c r="D17" s="26"/>
      <c r="E17" s="26"/>
      <c r="F17" s="27"/>
    </row>
    <row r="18" spans="1:6" ht="19.5" x14ac:dyDescent="0.5">
      <c r="A18" s="31">
        <v>14153</v>
      </c>
      <c r="B18" s="19" t="s">
        <v>22</v>
      </c>
      <c r="C18" s="20">
        <v>91252000</v>
      </c>
      <c r="D18" s="20">
        <f>'[1]RMIS Data   '!F16</f>
        <v>30831044.100000001</v>
      </c>
      <c r="E18" s="20">
        <f>D18/C18*100</f>
        <v>33.786705058519267</v>
      </c>
      <c r="F18" s="19"/>
    </row>
    <row r="19" spans="1:6" ht="19.5" x14ac:dyDescent="0.5">
      <c r="A19" s="18">
        <v>14154</v>
      </c>
      <c r="B19" s="19" t="s">
        <v>23</v>
      </c>
      <c r="C19" s="20">
        <v>180726000</v>
      </c>
      <c r="D19" s="20">
        <f>'[1]RMIS Data   '!F17</f>
        <v>102482119.37</v>
      </c>
      <c r="E19" s="20">
        <f t="shared" ref="E19:E62" si="0">D19/C19*100</f>
        <v>56.705797378351761</v>
      </c>
      <c r="F19" s="19"/>
    </row>
    <row r="20" spans="1:6" ht="19.5" x14ac:dyDescent="0.5">
      <c r="A20" s="18">
        <v>14156</v>
      </c>
      <c r="B20" s="19" t="s">
        <v>24</v>
      </c>
      <c r="C20" s="20">
        <v>229691000</v>
      </c>
      <c r="D20" s="20">
        <f>'[1]RMIS Data   '!F18</f>
        <v>64392783.479999997</v>
      </c>
      <c r="E20" s="20">
        <f t="shared" si="0"/>
        <v>28.034526159057165</v>
      </c>
      <c r="F20" s="19"/>
    </row>
    <row r="21" spans="1:6" ht="19.5" x14ac:dyDescent="0.5">
      <c r="A21" s="18">
        <v>14158</v>
      </c>
      <c r="B21" s="19" t="s">
        <v>25</v>
      </c>
      <c r="C21" s="20">
        <v>42000</v>
      </c>
      <c r="D21" s="20">
        <f>'[1]RMIS Data   '!F20</f>
        <v>108301.74</v>
      </c>
      <c r="E21" s="20">
        <f t="shared" si="0"/>
        <v>257.86128571428571</v>
      </c>
      <c r="F21" s="19"/>
    </row>
    <row r="22" spans="1:6" ht="19.5" x14ac:dyDescent="0.5">
      <c r="A22" s="32" t="s">
        <v>17</v>
      </c>
      <c r="B22" s="32"/>
      <c r="C22" s="33">
        <f>SUM(C18:C21)</f>
        <v>501711000</v>
      </c>
      <c r="D22" s="33">
        <f>SUM(D18:D21)</f>
        <v>197814248.69</v>
      </c>
      <c r="E22" s="20">
        <f t="shared" si="0"/>
        <v>39.427927370538015</v>
      </c>
      <c r="F22" s="19"/>
    </row>
    <row r="23" spans="1:6" ht="19.5" x14ac:dyDescent="0.5">
      <c r="A23" s="25" t="s">
        <v>26</v>
      </c>
      <c r="B23" s="26"/>
      <c r="C23" s="26"/>
      <c r="D23" s="26"/>
      <c r="E23" s="26"/>
      <c r="F23" s="27"/>
    </row>
    <row r="24" spans="1:6" ht="19.5" x14ac:dyDescent="0.5">
      <c r="A24" s="34" t="s">
        <v>27</v>
      </c>
      <c r="B24" s="19" t="s">
        <v>28</v>
      </c>
      <c r="C24" s="20">
        <v>5261000</v>
      </c>
      <c r="D24" s="20">
        <f>'[1]RMIS Data   '!F2</f>
        <v>5480</v>
      </c>
      <c r="E24" s="35">
        <f t="shared" si="0"/>
        <v>0.10416270670975099</v>
      </c>
      <c r="F24" s="19"/>
    </row>
    <row r="25" spans="1:6" ht="19.5" x14ac:dyDescent="0.5">
      <c r="A25" s="18">
        <v>14151</v>
      </c>
      <c r="B25" s="19" t="s">
        <v>29</v>
      </c>
      <c r="C25" s="20">
        <v>7832000</v>
      </c>
      <c r="D25" s="20">
        <f>'[1]RMIS Data   '!F15</f>
        <v>1442059.8</v>
      </c>
      <c r="E25" s="35">
        <f t="shared" si="0"/>
        <v>18.412408069458632</v>
      </c>
      <c r="F25" s="19"/>
    </row>
    <row r="26" spans="1:6" ht="19.5" x14ac:dyDescent="0.5">
      <c r="A26" s="18">
        <v>14159</v>
      </c>
      <c r="B26" s="19" t="s">
        <v>30</v>
      </c>
      <c r="C26" s="20">
        <v>0</v>
      </c>
      <c r="D26" s="20">
        <f>'[1]RMIS Data   '!F21</f>
        <v>55792663.829999998</v>
      </c>
      <c r="E26" s="35"/>
      <c r="F26" s="19"/>
    </row>
    <row r="27" spans="1:6" ht="19.5" x14ac:dyDescent="0.5">
      <c r="A27" s="18">
        <v>14211</v>
      </c>
      <c r="B27" s="19" t="s">
        <v>31</v>
      </c>
      <c r="C27" s="20">
        <v>46994000</v>
      </c>
      <c r="D27" s="20">
        <f>'[1]RMIS Data   '!F22</f>
        <v>16668065.33</v>
      </c>
      <c r="E27" s="35">
        <f t="shared" si="0"/>
        <v>35.468496680427286</v>
      </c>
      <c r="F27" s="19"/>
    </row>
    <row r="28" spans="1:6" ht="19.5" x14ac:dyDescent="0.5">
      <c r="A28" s="18">
        <v>14212</v>
      </c>
      <c r="B28" s="19" t="s">
        <v>32</v>
      </c>
      <c r="C28" s="20">
        <v>2611000</v>
      </c>
      <c r="D28" s="20">
        <f>'[1]RMIS Data   '!F23</f>
        <v>356950</v>
      </c>
      <c r="E28" s="35">
        <f t="shared" si="0"/>
        <v>13.671007276905399</v>
      </c>
      <c r="F28" s="19"/>
    </row>
    <row r="29" spans="1:6" ht="19.5" x14ac:dyDescent="0.5">
      <c r="A29" s="31">
        <v>14213</v>
      </c>
      <c r="B29" s="19" t="s">
        <v>33</v>
      </c>
      <c r="C29" s="20">
        <v>26000</v>
      </c>
      <c r="D29" s="20">
        <f>'[1]RMIS Data   '!F24</f>
        <v>713</v>
      </c>
      <c r="E29" s="35">
        <f t="shared" si="0"/>
        <v>2.7423076923076923</v>
      </c>
      <c r="F29" s="19"/>
    </row>
    <row r="30" spans="1:6" ht="19.5" x14ac:dyDescent="0.5">
      <c r="A30" s="31">
        <v>14217</v>
      </c>
      <c r="B30" s="19" t="s">
        <v>34</v>
      </c>
      <c r="C30" s="20">
        <v>102000</v>
      </c>
      <c r="D30" s="20">
        <f>'[1]RMIS Data   '!F25</f>
        <v>16300</v>
      </c>
      <c r="E30" s="35">
        <f t="shared" si="0"/>
        <v>15.980392156862743</v>
      </c>
      <c r="F30" s="19"/>
    </row>
    <row r="31" spans="1:6" ht="19.5" x14ac:dyDescent="0.5">
      <c r="A31" s="18">
        <v>14219</v>
      </c>
      <c r="B31" s="19" t="s">
        <v>35</v>
      </c>
      <c r="C31" s="20">
        <v>914000</v>
      </c>
      <c r="D31" s="20">
        <f>'[1]RMIS Data   '!F26</f>
        <v>72200</v>
      </c>
      <c r="E31" s="35">
        <f t="shared" si="0"/>
        <v>7.8993435448577678</v>
      </c>
      <c r="F31" s="19"/>
    </row>
    <row r="32" spans="1:6" ht="19.5" x14ac:dyDescent="0.5">
      <c r="A32" s="18">
        <v>14223</v>
      </c>
      <c r="B32" s="19" t="s">
        <v>36</v>
      </c>
      <c r="C32" s="20">
        <v>783000</v>
      </c>
      <c r="D32" s="20">
        <f>'[1]RMIS Data   '!F27</f>
        <v>116150</v>
      </c>
      <c r="E32" s="35">
        <f t="shared" si="0"/>
        <v>14.833971902937421</v>
      </c>
      <c r="F32" s="19"/>
    </row>
    <row r="33" spans="1:6" ht="19.5" x14ac:dyDescent="0.5">
      <c r="A33" s="18">
        <v>14224</v>
      </c>
      <c r="B33" s="19" t="s">
        <v>37</v>
      </c>
      <c r="C33" s="20">
        <v>324152000</v>
      </c>
      <c r="D33" s="20">
        <f>'[1]RMIS Data   '!F28</f>
        <v>33349284.559999999</v>
      </c>
      <c r="E33" s="35">
        <f t="shared" si="0"/>
        <v>10.288162516350354</v>
      </c>
      <c r="F33" s="19"/>
    </row>
    <row r="34" spans="1:6" ht="19.5" x14ac:dyDescent="0.5">
      <c r="A34" s="18">
        <v>14225</v>
      </c>
      <c r="B34" s="19" t="s">
        <v>38</v>
      </c>
      <c r="C34" s="20">
        <v>391620000</v>
      </c>
      <c r="D34" s="20">
        <f>'[1]RMIS Data   '!F29</f>
        <v>231341592</v>
      </c>
      <c r="E34" s="35">
        <f t="shared" si="0"/>
        <v>59.072976865328627</v>
      </c>
      <c r="F34" s="19"/>
    </row>
    <row r="35" spans="1:6" ht="19.5" x14ac:dyDescent="0.5">
      <c r="A35" s="18">
        <v>14229</v>
      </c>
      <c r="B35" s="19" t="s">
        <v>39</v>
      </c>
      <c r="C35" s="20">
        <v>152732000</v>
      </c>
      <c r="D35" s="20">
        <f>'[1]RMIS Data   '!F30</f>
        <v>72029665.5</v>
      </c>
      <c r="E35" s="35">
        <f t="shared" si="0"/>
        <v>47.160821242437734</v>
      </c>
      <c r="F35" s="19"/>
    </row>
    <row r="36" spans="1:6" ht="19.5" x14ac:dyDescent="0.5">
      <c r="A36" s="18">
        <v>14249</v>
      </c>
      <c r="B36" s="19" t="s">
        <v>40</v>
      </c>
      <c r="C36" s="20">
        <v>0</v>
      </c>
      <c r="D36" s="20">
        <v>0</v>
      </c>
      <c r="E36" s="35"/>
      <c r="F36" s="19"/>
    </row>
    <row r="37" spans="1:6" ht="19.5" x14ac:dyDescent="0.5">
      <c r="A37" s="31">
        <v>14253</v>
      </c>
      <c r="B37" s="19" t="s">
        <v>41</v>
      </c>
      <c r="C37" s="20">
        <v>248026000</v>
      </c>
      <c r="D37" s="20">
        <f>'[1]RMIS Data   '!F31</f>
        <v>77570447</v>
      </c>
      <c r="E37" s="35">
        <f t="shared" si="0"/>
        <v>31.27512720440599</v>
      </c>
      <c r="F37" s="19"/>
    </row>
    <row r="38" spans="1:6" ht="19.5" x14ac:dyDescent="0.5">
      <c r="A38" s="31">
        <v>14254</v>
      </c>
      <c r="B38" s="19" t="s">
        <v>42</v>
      </c>
      <c r="C38" s="20">
        <v>0</v>
      </c>
      <c r="D38" s="20">
        <f>'[1]RMIS Data   '!F32</f>
        <v>20000</v>
      </c>
      <c r="E38" s="35"/>
      <c r="F38" s="19"/>
    </row>
    <row r="39" spans="1:6" ht="19.5" x14ac:dyDescent="0.5">
      <c r="A39" s="18">
        <v>14255</v>
      </c>
      <c r="B39" s="19" t="s">
        <v>43</v>
      </c>
      <c r="C39" s="20">
        <v>856000</v>
      </c>
      <c r="D39" s="20">
        <f>'[1]RMIS Data   '!F33</f>
        <v>160000</v>
      </c>
      <c r="E39" s="35">
        <f t="shared" si="0"/>
        <v>18.691588785046729</v>
      </c>
      <c r="F39" s="19"/>
    </row>
    <row r="40" spans="1:6" ht="19.5" x14ac:dyDescent="0.5">
      <c r="A40" s="18">
        <v>14256</v>
      </c>
      <c r="B40" s="19" t="s">
        <v>44</v>
      </c>
      <c r="C40" s="20">
        <v>1952000000</v>
      </c>
      <c r="D40" s="20">
        <f>'[1]RMIS Data   '!F34</f>
        <v>785463824</v>
      </c>
      <c r="E40" s="35">
        <f t="shared" si="0"/>
        <v>40.238925409836071</v>
      </c>
      <c r="F40" s="19"/>
    </row>
    <row r="41" spans="1:6" ht="19.5" x14ac:dyDescent="0.5">
      <c r="A41" s="31">
        <v>14264</v>
      </c>
      <c r="B41" s="19" t="s">
        <v>45</v>
      </c>
      <c r="C41" s="20">
        <v>1332252000</v>
      </c>
      <c r="D41" s="20">
        <f>'[1]RMIS Data   '!F35</f>
        <v>403541141.73000002</v>
      </c>
      <c r="E41" s="35">
        <f t="shared" si="0"/>
        <v>30.290150942164097</v>
      </c>
      <c r="F41" s="19"/>
    </row>
    <row r="42" spans="1:6" ht="19.5" x14ac:dyDescent="0.5">
      <c r="A42" s="18">
        <v>14311</v>
      </c>
      <c r="B42" s="19" t="s">
        <v>46</v>
      </c>
      <c r="C42" s="20">
        <v>980000</v>
      </c>
      <c r="D42" s="20">
        <f>'[1]RMIS Data   '!F36</f>
        <v>183962</v>
      </c>
      <c r="E42" s="35">
        <f t="shared" si="0"/>
        <v>18.771632653061225</v>
      </c>
      <c r="F42" s="19"/>
    </row>
    <row r="43" spans="1:6" ht="19.5" x14ac:dyDescent="0.5">
      <c r="A43" s="18">
        <v>14312</v>
      </c>
      <c r="B43" s="19" t="s">
        <v>47</v>
      </c>
      <c r="C43" s="20">
        <v>62528000</v>
      </c>
      <c r="D43" s="20">
        <f>'[1]RMIS Data   '!F37</f>
        <v>25797679.670000002</v>
      </c>
      <c r="E43" s="35">
        <f t="shared" si="0"/>
        <v>41.257803975818838</v>
      </c>
      <c r="F43" s="19"/>
    </row>
    <row r="44" spans="1:6" ht="19.5" x14ac:dyDescent="0.5">
      <c r="A44" s="31">
        <v>14313</v>
      </c>
      <c r="B44" s="19" t="s">
        <v>48</v>
      </c>
      <c r="C44" s="20">
        <v>5972000</v>
      </c>
      <c r="D44" s="20">
        <f>'[1]RMIS Data   '!F38</f>
        <v>5559505.2300000004</v>
      </c>
      <c r="E44" s="35">
        <f t="shared" si="0"/>
        <v>93.092853817816476</v>
      </c>
      <c r="F44" s="19"/>
    </row>
    <row r="45" spans="1:6" ht="19.5" x14ac:dyDescent="0.5">
      <c r="A45" s="18">
        <v>14529</v>
      </c>
      <c r="B45" s="36" t="s">
        <v>49</v>
      </c>
      <c r="C45" s="20">
        <v>2824000</v>
      </c>
      <c r="D45" s="20">
        <f>'[1]RMIS Data   '!F39</f>
        <v>19091419</v>
      </c>
      <c r="E45" s="35">
        <f t="shared" si="0"/>
        <v>676.04174929178475</v>
      </c>
      <c r="F45" s="19"/>
    </row>
    <row r="46" spans="1:6" ht="19.5" x14ac:dyDescent="0.5">
      <c r="A46" s="18">
        <v>15111</v>
      </c>
      <c r="B46" s="36" t="s">
        <v>50</v>
      </c>
      <c r="C46" s="20">
        <v>173618000</v>
      </c>
      <c r="D46" s="20">
        <f>'[1]RMIS Data   '!F40</f>
        <v>87412805.74000001</v>
      </c>
      <c r="E46" s="35">
        <f t="shared" si="0"/>
        <v>50.347778306396805</v>
      </c>
      <c r="F46" s="19"/>
    </row>
    <row r="47" spans="1:6" ht="19.5" x14ac:dyDescent="0.5">
      <c r="A47" s="18">
        <v>15112</v>
      </c>
      <c r="B47" s="36" t="s">
        <v>51</v>
      </c>
      <c r="C47" s="20">
        <v>0</v>
      </c>
      <c r="D47" s="20">
        <f>'[1]RMIS Data   '!F41</f>
        <v>94321411.840000004</v>
      </c>
      <c r="E47" s="35"/>
      <c r="F47" s="19"/>
    </row>
    <row r="48" spans="1:6" ht="19.5" x14ac:dyDescent="0.5">
      <c r="A48" s="18">
        <v>15113</v>
      </c>
      <c r="B48" s="36" t="s">
        <v>52</v>
      </c>
      <c r="C48" s="20">
        <v>0</v>
      </c>
      <c r="D48" s="20">
        <f>'[1]RMIS Data   '!F42</f>
        <v>21848737.68</v>
      </c>
      <c r="E48" s="35"/>
      <c r="F48" s="37"/>
    </row>
    <row r="49" spans="1:6" ht="19.5" x14ac:dyDescent="0.5">
      <c r="A49" s="18">
        <v>15116</v>
      </c>
      <c r="B49" s="36" t="s">
        <v>53</v>
      </c>
      <c r="C49" s="20">
        <v>0</v>
      </c>
      <c r="D49" s="20">
        <f>'[1]RMIS Data   '!F43</f>
        <v>200000</v>
      </c>
      <c r="E49" s="35"/>
      <c r="F49" s="37"/>
    </row>
    <row r="50" spans="1:6" ht="19.5" x14ac:dyDescent="0.5">
      <c r="A50" s="18"/>
      <c r="B50" s="36" t="s">
        <v>17</v>
      </c>
      <c r="C50" s="20">
        <f>SUM(C24:C49)</f>
        <v>4712083000</v>
      </c>
      <c r="D50" s="20">
        <f>SUM(D24:D49)</f>
        <v>1932362057.9100001</v>
      </c>
      <c r="E50" s="35">
        <f t="shared" si="0"/>
        <v>41.008659183422701</v>
      </c>
      <c r="F50" s="18"/>
    </row>
    <row r="51" spans="1:6" ht="19.5" x14ac:dyDescent="0.5">
      <c r="A51" s="18">
        <v>33142</v>
      </c>
      <c r="B51" s="36" t="s">
        <v>54</v>
      </c>
      <c r="C51" s="23">
        <v>0</v>
      </c>
      <c r="D51" s="23">
        <v>0</v>
      </c>
      <c r="E51" s="35"/>
      <c r="F51" s="38"/>
    </row>
    <row r="52" spans="1:6" ht="19.5" x14ac:dyDescent="0.5">
      <c r="A52" s="18"/>
      <c r="B52" s="36" t="s">
        <v>17</v>
      </c>
      <c r="C52" s="23">
        <f>C50</f>
        <v>4712083000</v>
      </c>
      <c r="D52" s="23">
        <f>D51+D50</f>
        <v>1932362057.9100001</v>
      </c>
      <c r="E52" s="35">
        <f t="shared" si="0"/>
        <v>41.008659183422701</v>
      </c>
      <c r="F52" s="39"/>
    </row>
    <row r="53" spans="1:6" ht="19.5" x14ac:dyDescent="0.5">
      <c r="A53" s="25" t="s">
        <v>62</v>
      </c>
      <c r="B53" s="26"/>
      <c r="C53" s="26"/>
      <c r="D53" s="26"/>
      <c r="E53" s="26"/>
      <c r="F53" s="27"/>
    </row>
    <row r="54" spans="1:6" ht="19.5" x14ac:dyDescent="0.5">
      <c r="A54" s="18">
        <v>11456</v>
      </c>
      <c r="B54" s="19" t="s">
        <v>55</v>
      </c>
      <c r="C54" s="33">
        <v>2800000000</v>
      </c>
      <c r="D54" s="33">
        <f>'[1]RMIS Data   '!G44</f>
        <v>1815052783.2</v>
      </c>
      <c r="E54" s="35">
        <f t="shared" si="0"/>
        <v>64.823313685714297</v>
      </c>
      <c r="F54" s="40"/>
    </row>
    <row r="55" spans="1:6" ht="19.5" x14ac:dyDescent="0.5">
      <c r="A55" s="25" t="s">
        <v>63</v>
      </c>
      <c r="B55" s="26"/>
      <c r="C55" s="26"/>
      <c r="D55" s="26"/>
      <c r="E55" s="26"/>
      <c r="F55" s="27"/>
    </row>
    <row r="56" spans="1:6" ht="19.5" x14ac:dyDescent="0.5">
      <c r="A56" s="18">
        <v>11315</v>
      </c>
      <c r="B56" s="19" t="s">
        <v>56</v>
      </c>
      <c r="C56" s="20">
        <v>2297500000</v>
      </c>
      <c r="D56" s="20">
        <f>'[1]RMIS Data   '!F3</f>
        <v>1302432988.79</v>
      </c>
      <c r="E56" s="35">
        <f t="shared" si="0"/>
        <v>56.689139882045701</v>
      </c>
      <c r="F56" s="40"/>
    </row>
    <row r="57" spans="1:6" ht="19.5" x14ac:dyDescent="0.5">
      <c r="A57" s="18">
        <v>11471</v>
      </c>
      <c r="B57" s="19" t="s">
        <v>57</v>
      </c>
      <c r="C57" s="20">
        <v>11293000</v>
      </c>
      <c r="D57" s="20">
        <f>'[1]RMIS Data   '!F6</f>
        <v>5827613.9199999999</v>
      </c>
      <c r="E57" s="35">
        <f t="shared" si="0"/>
        <v>51.603771539891966</v>
      </c>
      <c r="F57" s="40"/>
    </row>
    <row r="58" spans="1:6" ht="19.5" x14ac:dyDescent="0.5">
      <c r="A58" s="18">
        <v>11472</v>
      </c>
      <c r="B58" s="19" t="s">
        <v>58</v>
      </c>
      <c r="C58" s="20">
        <v>18113000</v>
      </c>
      <c r="D58" s="20">
        <f>'[1]RMIS Data   '!F7</f>
        <v>8805060.5600000005</v>
      </c>
      <c r="E58" s="35">
        <f t="shared" si="0"/>
        <v>48.611828852205605</v>
      </c>
      <c r="F58" s="40"/>
    </row>
    <row r="59" spans="1:6" ht="19.5" x14ac:dyDescent="0.5">
      <c r="A59" s="18">
        <v>14157</v>
      </c>
      <c r="B59" s="19" t="s">
        <v>59</v>
      </c>
      <c r="C59" s="20">
        <v>595000000</v>
      </c>
      <c r="D59" s="20">
        <f>'[1]RMIS Data   '!F19</f>
        <v>348109154.22000003</v>
      </c>
      <c r="E59" s="35">
        <f t="shared" si="0"/>
        <v>58.505740205042024</v>
      </c>
      <c r="F59" s="40"/>
    </row>
    <row r="60" spans="1:6" ht="19.5" x14ac:dyDescent="0.5">
      <c r="A60" s="32" t="s">
        <v>17</v>
      </c>
      <c r="B60" s="32"/>
      <c r="C60" s="23">
        <f>SUM(C56:C59)</f>
        <v>2921906000</v>
      </c>
      <c r="D60" s="23">
        <f>SUM(D56:D59)</f>
        <v>1665174817.49</v>
      </c>
      <c r="E60" s="35">
        <f t="shared" si="0"/>
        <v>56.989335642214364</v>
      </c>
      <c r="F60" s="41"/>
    </row>
    <row r="61" spans="1:6" ht="19.5" x14ac:dyDescent="0.5">
      <c r="A61" s="42">
        <v>32121</v>
      </c>
      <c r="B61" s="43" t="s">
        <v>60</v>
      </c>
      <c r="C61" s="33">
        <v>2000000000</v>
      </c>
      <c r="D61" s="33">
        <v>805059412.22000003</v>
      </c>
      <c r="E61" s="35">
        <f t="shared" si="0"/>
        <v>40.252970611000002</v>
      </c>
      <c r="F61" s="44"/>
    </row>
    <row r="62" spans="1:6" ht="19.5" x14ac:dyDescent="0.5">
      <c r="A62" s="45"/>
      <c r="B62" s="46" t="s">
        <v>61</v>
      </c>
      <c r="C62" s="23">
        <f>C61+C60+C52+C22+C16+C12+C54</f>
        <v>38970000000</v>
      </c>
      <c r="D62" s="23">
        <f>D61+D60+D52+D22+D16+D12+D54</f>
        <v>29725937085.969997</v>
      </c>
      <c r="E62" s="35">
        <f t="shared" si="0"/>
        <v>76.279027677623816</v>
      </c>
      <c r="F62" s="24"/>
    </row>
    <row r="64" spans="1:6" x14ac:dyDescent="0.25">
      <c r="D64" s="14"/>
    </row>
    <row r="65" spans="5:5" x14ac:dyDescent="0.25">
      <c r="E65" s="14"/>
    </row>
  </sheetData>
  <mergeCells count="8">
    <mergeCell ref="A22:B22"/>
    <mergeCell ref="A60:B60"/>
    <mergeCell ref="A1:F1"/>
    <mergeCell ref="A2:F2"/>
    <mergeCell ref="A3:F3"/>
    <mergeCell ref="A4:F4"/>
    <mergeCell ref="A5:F5"/>
    <mergeCell ref="A16:B16"/>
  </mergeCells>
  <printOptions horizontalCentered="1"/>
  <pageMargins left="0.35" right="0.02" top="0.25" bottom="0.2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राजस्व अनुमान र प्रगति</vt:lpstr>
      <vt:lpstr>'राजस्व अनुमान र प्रगति'!Print_Area</vt:lpstr>
      <vt:lpstr>'राजस्व अनुमान र प्रगति'!Print_Titles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2025-07-10T09:07:18Z</cp:lastPrinted>
  <dcterms:created xsi:type="dcterms:W3CDTF">2025-07-10T09:02:16Z</dcterms:created>
  <dcterms:modified xsi:type="dcterms:W3CDTF">2025-07-10T09:08:36Z</dcterms:modified>
</cp:coreProperties>
</file>